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Project Setup" state="visible" r:id="rId5"/>
    <sheet sheetId="3" name="Schedule of Works" state="visible" r:id="rId6"/>
    <sheet sheetId="4" name="Gantt" state="visible" r:id="rId7"/>
    <sheet sheetId="5" name="Dashboard" state="visible" r:id="rId8"/>
  </sheets>
  <calcPr calcId="171027"/>
</workbook>
</file>

<file path=xl/sharedStrings.xml><?xml version="1.0" encoding="utf-8"?>
<sst xmlns="http://schemas.openxmlformats.org/spreadsheetml/2006/main" count="338" uniqueCount="94">
  <si>
    <t>Construction Schedule Template</t>
  </si>
  <si>
    <t>Purpose</t>
  </si>
  <si>
    <t>This workbook builds a construction schedule of works from a simple task list: enter each task, the trade responsible, its duration in calendar days, and which earlier task it starts after, and the workbook chains every Start and Finish date automatically. Change one task's duration or predecessor and every downstream date recalculates, the weekly Gantt grid redraws itself, and the trade dashboard updates. Replace the sample tasks with your own — every formula recalculates automatically.</t>
  </si>
  <si>
    <t>Clean-room disclosure</t>
  </si>
  <si>
    <t>Clean-room disclosure: every formula, layout, and sample figure in this workbook was authored from scratch for excel.tv. No vendor workbook, template, branding, or sample dataset was downloaded, inspected, or adapted in building this file. All data shown is synthetic and for illustration only.</t>
  </si>
  <si>
    <t>What’s in this workbook</t>
  </si>
  <si>
    <t>Project Setup</t>
  </si>
  <si>
    <t>The project name, the project start date, the "as of" date used to compute task status below, and the master list of trades used by the dropdowns on the other sheets.</t>
  </si>
  <si>
    <t>Schedule of Works</t>
  </si>
  <si>
    <t>The task list: Task ID, Task, Trade, Predecessor Task ID, Duration (calendar days). Start, Finish, Status, and % Complete are calculated — nothing in those four columns needs to be typed in.</t>
  </si>
  <si>
    <t>Gantt</t>
  </si>
  <si>
    <t>A weekly grid Gantt chart. Task, Start, and Finish are pulled automatically from Schedule of Works; each week column is shaded wherever a task's date range overlaps that week.</t>
  </si>
  <si>
    <t>Dashboard</t>
  </si>
  <si>
    <t>A trade selector plus a snapshot of that trade's task count, total duration, and status breakdown, project-wide totals, and a full tasks-by-trade table.</t>
  </si>
  <si>
    <t>How to use this workbook</t>
  </si>
  <si>
    <t>1. Open Project Setup and enter your project name, project start date, and the "as of" date you want task status measured against. Edit the trade list if your job uses different trade categories.</t>
  </si>
  <si>
    <t>2. Open Schedule of Works and list every task: give it a unique Task ID, a name, a Trade from the dropdown, a Duration in calendar days, and a Predecessor Task ID (leave it blank for the first task, or any task that starts on the project start date).</t>
  </si>
  <si>
    <t>3. Check Start, Finish, Status, and % Complete on Schedule of Works — all four recalculate automatically from the predecessor chain and the "as of" date.</t>
  </si>
  <si>
    <t>4. Open Gantt to see the weekly grid update — every task's shaded weeks are pulled directly from its calculated Start and Finish dates.</t>
  </si>
  <si>
    <t>5. Go to Dashboard, pick a trade from the selector, and read that trade's task count, total duration, and status breakdown, or read the project totals and the full tasks-by-trade table below them.</t>
  </si>
  <si>
    <t>Colour legend</t>
  </si>
  <si>
    <t/>
  </si>
  <si>
    <t>Input — enter or edit your own data here</t>
  </si>
  <si>
    <t>Calculated — formula-driven, please do not overwrite</t>
  </si>
  <si>
    <t>Output — key result for reporting and dashboards</t>
  </si>
  <si>
    <t>Using this workbook in Google Sheets</t>
  </si>
  <si>
    <t>To use this workbook in Google Sheets: open Google Sheets, choose File &gt; Import &gt; Upload, select this .xlsx file, and choose "Insert new sheet(s)". Every formula in this workbook (SUM, SUMIF, SUMIFS, IF, IFERROR, INDEX, MATCH, ROUND, LARGE) is natively supported in Google Sheets, so no formula substitutions are required. Dropdown data validation on the trade selector and the Trade/Predecessor columns also carries over automatically.</t>
  </si>
  <si>
    <t>Limitations</t>
  </si>
  <si>
    <t>Every date in this workbook is calculated in calendar days, not working days — there is no WORKDAY-style weekend or holiday skipping, so a task scheduled over a weekend keeps running through it. Document your own crew's working-day calendar separately if that matters for your job. Each task supports exactly one predecessor: when two or more tasks must finish before the next one can start (for example, rough plumbing, electrical, and HVAC all finishing before insulation begins), point the Predecessor Task ID at whichever of them finishes latest — the workbook does not auto-detect that for you, so re-check it if you change an upstream duration. Schedule of Works column J is a hidden helper column (a constant 1 per row) that the Dashboard's SUMIF/SUMIFS formulas use to count tasks — don't delete it. Status and % Complete are both driven entirely by the "as of" date on Project Setup compared against each task's calculated Finish and Start, not by a separately tracked actual-progress field, so they reflect the plan, not field-reported progress. No macros, no external connections — everything here is a native formula, which is what keeps the workbook portable between Excel and Google Sheets with zero substitutions.</t>
  </si>
  <si>
    <t>★ Free template from Excel.TV — get more free Excel &amp; Google Sheets templates →</t>
  </si>
  <si>
    <t>Construction Schedule Template — Project Setup</t>
  </si>
  <si>
    <t>Every date on Schedule of Works, Gantt, and Dashboard is chained from the Project Start Date below. Changing it (or the As Of Date) recalculates the entire schedule.</t>
  </si>
  <si>
    <t>Project Name</t>
  </si>
  <si>
    <t>Sample Custom Home Build</t>
  </si>
  <si>
    <t>Project Start Date</t>
  </si>
  <si>
    <t>As Of Date (task status below)</t>
  </si>
  <si>
    <t>Trades</t>
  </si>
  <si>
    <t>General Conditions</t>
  </si>
  <si>
    <t>Sitework</t>
  </si>
  <si>
    <t>Foundation</t>
  </si>
  <si>
    <t>Framing</t>
  </si>
  <si>
    <t>MEP</t>
  </si>
  <si>
    <t>Finishes</t>
  </si>
  <si>
    <t>Exterior</t>
  </si>
  <si>
    <t>Enter Task, Trade, Predecessor Task ID, and Duration for each task. Start, Finish, Status, and % Complete are calculated: Start = the predecessor's Finish + 1 calendar day (or the project start date with no predecessor), Finish = Start + Duration − 1, and Status/% Complete compare Start/Finish against the As Of Date on Project Setup.</t>
  </si>
  <si>
    <t>Task ID</t>
  </si>
  <si>
    <t>Task</t>
  </si>
  <si>
    <t>Trade</t>
  </si>
  <si>
    <t>Predecessor ID</t>
  </si>
  <si>
    <t>Duration (days)</t>
  </si>
  <si>
    <t>Start</t>
  </si>
  <si>
    <t>Finish</t>
  </si>
  <si>
    <t>Status</t>
  </si>
  <si>
    <t>% Complete</t>
  </si>
  <si>
    <t>Count</t>
  </si>
  <si>
    <t>Permits &amp; Mobilization</t>
  </si>
  <si>
    <t>Site Clearing &amp; Grading</t>
  </si>
  <si>
    <t>Erosion &amp; Sediment Control</t>
  </si>
  <si>
    <t>Foundation Excavation</t>
  </si>
  <si>
    <t>Footings &amp; Foundation Walls</t>
  </si>
  <si>
    <t>Foundation Waterproofing &amp; Backfill</t>
  </si>
  <si>
    <t>Rough Framing</t>
  </si>
  <si>
    <t>Roof Sheathing &amp; Dry-In</t>
  </si>
  <si>
    <t>Rough Plumbing</t>
  </si>
  <si>
    <t>Rough Electrical</t>
  </si>
  <si>
    <t>Rough HVAC</t>
  </si>
  <si>
    <t>Insulation</t>
  </si>
  <si>
    <t>Drywall Hang &amp; Finish</t>
  </si>
  <si>
    <t>Interior Trim, Cabinetry &amp; Paint</t>
  </si>
  <si>
    <t>Flooring</t>
  </si>
  <si>
    <t>Exterior Siding &amp; Finishes</t>
  </si>
  <si>
    <t>Final Inspections &amp; Punch List</t>
  </si>
  <si>
    <t>Construction Schedule — Weekly Gantt Grid</t>
  </si>
  <si>
    <t>Task, Start, and Finish are pulled from Schedule of Works. Each week column header is the Monday that week starts on; a week is shaded for a task whenever that task's Start-to-Finish range overlaps that 7-day week.</t>
  </si>
  <si>
    <t>Construction Schedule Template — Dashboard</t>
  </si>
  <si>
    <t>As Of Date:</t>
  </si>
  <si>
    <t>Filter by trade:</t>
  </si>
  <si>
    <t>Selected trade — snapshot</t>
  </si>
  <si>
    <t>Task Count</t>
  </si>
  <si>
    <t>Total Duration (days)</t>
  </si>
  <si>
    <t>Completed</t>
  </si>
  <si>
    <t>In Progress</t>
  </si>
  <si>
    <t>Not Started</t>
  </si>
  <si>
    <t>Avg % Complete</t>
  </si>
  <si>
    <t>Project totals — every trade</t>
  </si>
  <si>
    <t>Project Start</t>
  </si>
  <si>
    <t>Project Finish</t>
  </si>
  <si>
    <t>Total Project Duration (days)</t>
  </si>
  <si>
    <t>Total Tasks</t>
  </si>
  <si>
    <t>Completed (project-wide)</t>
  </si>
  <si>
    <t>In Progress (project-wide)</t>
  </si>
  <si>
    <t>Not Started (project-wide)</t>
  </si>
  <si>
    <t>Overall Avg % Complete</t>
  </si>
  <si>
    <t>Tasks by trade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</si>
</sst>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yyyy-mm-dd"/>
    <numFmt numFmtId="165" formatCode="0.0%"/>
    <numFmt numFmtId="166" formatCode="m/d/yy"/>
  </numFmts>
  <fonts count="8" x14ac:knownFonts="1">
    <font>
      <color theme="1"/>
      <family val="2"/>
      <scheme val="minor"/>
      <sz val="11"/>
      <name val="Calibri"/>
    </font>
    <font>
      <b/>
      <sz val="16"/>
    </font>
    <font>
      <b/>
      <sz val="12"/>
    </font>
    <font>
      <i/>
    </font>
    <font>
      <b/>
    </font>
    <font>
      <b/>
      <u/>
      <color rgb="FF1155CC"/>
      <sz val="13"/>
    </font>
    <font>
      <b/>
      <color rgb="FFFFFFFF"/>
    </font>
    <font>
      <b/>
      <u/>
      <color rgb="FF1155CC"/>
      <sz val="12"/>
    </font>
  </fonts>
  <fills count="6">
    <fill>
      <patternFill patternType="none"/>
    </fill>
    <fill>
      <patternFill patternType="gray125"/>
    </fill>
    <fill>
      <patternFill patternType="solid">
        <fgColor rgb="FFDCE6F1"/>
      </patternFill>
    </fill>
    <fill>
      <patternFill patternType="solid">
        <fgColor rgb="FFFFF2CC"/>
      </patternFill>
    </fill>
    <fill>
      <patternFill patternType="solid">
        <fgColor rgb="FFD9EAD3"/>
      </patternFill>
    </fill>
    <fill>
      <patternFill patternType="solid">
        <fgColor rgb="FF44546A"/>
      </patternFill>
    </fill>
  </fills>
  <borders count="2">
    <border>
      <left/>
      <right/>
      <top/>
      <bottom/>
      <diagonal/>
    </border>
    <border>
      <left style="thin">
        <color rgb="FFB7B7B7"/>
      </left>
      <right style="thin">
        <color rgb="FFB7B7B7"/>
      </right>
      <top style="thin">
        <color rgb="FFB7B7B7"/>
      </top>
      <bottom style="thin">
        <color rgb="FFB7B7B7"/>
      </bottom>
      <diagonal/>
    </border>
  </borders>
  <cellStyleXfs count="1">
    <xf numFmtId="0" fontId="0" fillId="0" borderId="0"/>
  </cellStyleXfs>
  <cellXfs count="37">
    <xf numFmtId="0" fontId="0" fillId="0" borderId="0" xfId="0"/>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0" fillId="2" borderId="1" xfId="0" applyFill="1" applyBorder="1" applyAlignment="1">
      <alignment vertical="top" wrapText="1"/>
    </xf>
    <xf numFmtId="0" fontId="0" fillId="0" borderId="0" xfId="0" applyAlignment="1">
      <alignment vertical="center" wrapText="1"/>
    </xf>
    <xf numFmtId="0" fontId="0" fillId="3" borderId="1" xfId="0" applyFill="1" applyBorder="1" applyAlignment="1">
      <alignment vertical="top" wrapText="1"/>
    </xf>
    <xf numFmtId="0" fontId="0" fillId="4" borderId="1" xfId="0" applyFill="1" applyBorder="1" applyAlignment="1">
      <alignment vertical="top" wrapText="1"/>
    </xf>
    <xf numFmtId="0" fontId="5" fillId="4" borderId="0" xfId="0" applyFont="1" applyFill="1" applyAlignment="1">
      <alignment horizontal="center" vertical="center" wrapText="1"/>
    </xf>
    <xf numFmtId="0" fontId="0" fillId="2" borderId="1" xfId="0" applyFill="1" applyBorder="1" applyAlignment="1">
      <alignment vertical="center"/>
    </xf>
    <xf numFmtId="164" fontId="0" fillId="2" borderId="1" xfId="0" applyNumberFormat="1" applyFill="1" applyBorder="1" applyAlignment="1">
      <alignment horizontal="center" vertical="center"/>
    </xf>
    <xf numFmtId="0" fontId="0" fillId="2" borderId="1" xfId="0" applyFill="1" applyBorder="1" applyAlignment="1">
      <alignment vertical="center" wrapText="1"/>
    </xf>
    <xf numFmtId="0" fontId="6" fillId="5" borderId="1" xfId="0" applyFont="1" applyFill="1" applyBorder="1" applyAlignment="1">
      <alignment horizontal="center" vertical="center" wrapText="1"/>
    </xf>
    <xf numFmtId="0" fontId="0" fillId="2" borderId="1" xfId="0" applyFill="1" applyBorder="1" applyAlignment="1">
      <alignment horizontal="center" vertical="center"/>
    </xf>
    <xf numFmtId="3" fontId="0" fillId="2" borderId="1" xfId="0" applyNumberFormat="1" applyFill="1" applyBorder="1" applyAlignment="1">
      <alignment horizontal="center" vertical="center"/>
    </xf>
    <xf numFmtId="164" fontId="0" fillId="3" borderId="1" xfId="0" applyNumberFormat="1" applyFill="1" applyBorder="1" applyAlignment="1">
      <alignment horizontal="center" vertical="center"/>
    </xf>
    <xf numFmtId="164" fontId="4" fillId="3" borderId="1" xfId="0" applyNumberFormat="1" applyFont="1" applyFill="1" applyBorder="1" applyAlignment="1">
      <alignment horizontal="center" vertical="center"/>
    </xf>
    <xf numFmtId="0" fontId="4" fillId="3" borderId="1" xfId="0" applyFont="1" applyFill="1" applyBorder="1" applyAlignment="1">
      <alignment horizontal="center" vertical="center"/>
    </xf>
    <xf numFmtId="165" fontId="0" fillId="3" borderId="1" xfId="0" applyNumberFormat="1" applyFill="1" applyBorder="1" applyAlignment="1">
      <alignment horizontal="center" vertical="center"/>
    </xf>
    <xf numFmtId="0" fontId="0" fillId="3" borderId="1" xfId="0" applyFill="1" applyBorder="1" applyAlignment="1">
      <alignment horizontal="center" vertical="center"/>
    </xf>
    <xf numFmtId="166" fontId="6" fillId="5" borderId="1" xfId="0" applyNumberFormat="1" applyFont="1" applyFill="1" applyBorder="1" applyAlignment="1">
      <alignment horizontal="center" vertical="center" wrapText="1"/>
    </xf>
    <xf numFmtId="0" fontId="0" fillId="3" borderId="1" xfId="0" applyFill="1" applyBorder="1" applyAlignment="1">
      <alignment vertical="center" wrapText="1"/>
    </xf>
    <xf numFmtId="0" fontId="0" fillId="0" borderId="1" xfId="0" applyBorder="1"/>
    <xf numFmtId="0" fontId="4" fillId="2" borderId="1" xfId="0" applyFont="1" applyFill="1" applyBorder="1" applyAlignment="1">
      <alignment horizontal="center" vertical="center"/>
    </xf>
    <xf numFmtId="3" fontId="0" fillId="3" borderId="1" xfId="0" applyNumberFormat="1" applyFill="1" applyBorder="1" applyAlignment="1">
      <alignment horizontal="right" vertical="center"/>
    </xf>
    <xf numFmtId="165" fontId="0" fillId="3" borderId="1" xfId="0" applyNumberFormat="1" applyFill="1" applyBorder="1" applyAlignment="1">
      <alignment horizontal="right" vertical="center"/>
    </xf>
    <xf numFmtId="164" fontId="0" fillId="4" borderId="1" xfId="0" applyNumberFormat="1" applyFill="1" applyBorder="1" applyAlignment="1">
      <alignment horizontal="right" vertical="center"/>
    </xf>
    <xf numFmtId="164" fontId="4" fillId="4" borderId="1" xfId="0" applyNumberFormat="1" applyFont="1" applyFill="1" applyBorder="1" applyAlignment="1">
      <alignment horizontal="right" vertical="center"/>
    </xf>
    <xf numFmtId="3" fontId="4" fillId="4" borderId="1" xfId="0" applyNumberFormat="1" applyFont="1" applyFill="1" applyBorder="1" applyAlignment="1">
      <alignment horizontal="right" vertical="center"/>
    </xf>
    <xf numFmtId="3" fontId="0" fillId="4" borderId="1" xfId="0" applyNumberFormat="1" applyFill="1" applyBorder="1" applyAlignment="1">
      <alignment horizontal="right" vertical="center"/>
    </xf>
    <xf numFmtId="165" fontId="4" fillId="4" borderId="1" xfId="0" applyNumberFormat="1" applyFont="1" applyFill="1" applyBorder="1" applyAlignment="1">
      <alignment horizontal="right" vertical="center"/>
    </xf>
    <xf numFmtId="0" fontId="0" fillId="4" borderId="1" xfId="0" applyFill="1" applyBorder="1" applyAlignment="1">
      <alignment vertical="center" wrapText="1"/>
    </xf>
    <xf numFmtId="3" fontId="0" fillId="4" borderId="1" xfId="0" applyNumberFormat="1" applyFill="1" applyBorder="1" applyAlignment="1">
      <alignment horizontal="center" vertical="center"/>
    </xf>
    <xf numFmtId="165" fontId="0" fillId="4" borderId="1" xfId="0" applyNumberFormat="1" applyFill="1" applyBorder="1" applyAlignment="1">
      <alignment horizontal="center" vertical="center"/>
    </xf>
    <xf numFmtId="0" fontId="7" fillId="4" borderId="0" xfId="0" applyFont="1" applyFill="1" applyAlignment="1">
      <alignment horizontal="center" vertical="center" wrapText="1"/>
    </xf>
  </cellXfs>
  <cellStyles count="1">
    <cellStyle name="Normal" xfId="0" builtinId="0"/>
  </cellStyles>
  <dxfs count="1">
    <dxf>
      <fill>
        <patternFill patternType="solid">
          <bgColor rgb="FF3CAEA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xcel.tv/excel-templates/?utm_source=workbook&amp;utm_medium=in-file-cta&amp;utm_campaign=construction-schedule-template"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excel.tv/excel-templates/?utm_source=workbook&amp;utm_medium=in-file-cta&amp;utm_campaign=construction-schedule-templa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workbookViewId="0" showGridLines="0"/>
  </sheetViews>
  <sheetFormatPr defaultRowHeight="15" outlineLevelRow="0" outlineLevelCol="0" x14ac:dyDescent="55"/>
  <cols>
    <col min="1" max="6" width="22" customWidth="1"/>
  </cols>
  <sheetData>
    <row r="1" spans="1:6" x14ac:dyDescent="0.25">
      <c r="A1" s="1" t="s">
        <v>0</v>
      </c>
      <c r="B1" s="1"/>
      <c r="C1" s="1"/>
      <c r="D1" s="1"/>
      <c r="E1" s="1"/>
      <c r="F1" s="1"/>
    </row>
    <row r="2" spans="1:6" x14ac:dyDescent="0.25">
      <c r="A2" s="2"/>
      <c r="B2" s="2"/>
      <c r="C2" s="2"/>
      <c r="D2" s="2"/>
      <c r="E2" s="2"/>
      <c r="F2" s="2"/>
    </row>
    <row r="3" spans="1:6" x14ac:dyDescent="0.25">
      <c r="A3" s="3" t="s">
        <v>1</v>
      </c>
      <c r="B3" s="3"/>
      <c r="C3" s="3"/>
      <c r="D3" s="3"/>
      <c r="E3" s="3"/>
      <c r="F3" s="3"/>
    </row>
    <row r="4" ht="60" customHeight="1" spans="1:6" x14ac:dyDescent="0.25">
      <c r="A4" s="2" t="s">
        <v>2</v>
      </c>
      <c r="B4" s="2"/>
      <c r="C4" s="2"/>
      <c r="D4" s="2"/>
      <c r="E4" s="2"/>
      <c r="F4" s="2"/>
    </row>
    <row r="5" spans="1:6" x14ac:dyDescent="0.25">
      <c r="A5" s="2"/>
      <c r="B5" s="2"/>
      <c r="C5" s="2"/>
      <c r="D5" s="2"/>
      <c r="E5" s="2"/>
      <c r="F5" s="2"/>
    </row>
    <row r="6" spans="1:6" x14ac:dyDescent="0.25">
      <c r="A6" s="3" t="s">
        <v>3</v>
      </c>
      <c r="B6" s="3"/>
      <c r="C6" s="3"/>
      <c r="D6" s="3"/>
      <c r="E6" s="3"/>
      <c r="F6" s="3"/>
    </row>
    <row r="7" ht="45" customHeight="1" spans="1:6" x14ac:dyDescent="0.25">
      <c r="A7" s="4" t="s">
        <v>4</v>
      </c>
      <c r="B7" s="4"/>
      <c r="C7" s="4"/>
      <c r="D7" s="4"/>
      <c r="E7" s="4"/>
      <c r="F7" s="4"/>
    </row>
    <row r="8" spans="1:6" x14ac:dyDescent="0.25">
      <c r="A8" s="2"/>
      <c r="B8" s="2"/>
      <c r="C8" s="2"/>
      <c r="D8" s="2"/>
      <c r="E8" s="2"/>
      <c r="F8" s="2"/>
    </row>
    <row r="9" spans="1:6" x14ac:dyDescent="0.25">
      <c r="A9" s="3" t="s">
        <v>5</v>
      </c>
      <c r="B9" s="3"/>
      <c r="C9" s="3"/>
      <c r="D9" s="3"/>
      <c r="E9" s="3"/>
      <c r="F9" s="3"/>
    </row>
    <row r="10" ht="30" customHeight="1" spans="1:6" x14ac:dyDescent="0.25">
      <c r="A10" s="5" t="s">
        <v>6</v>
      </c>
      <c r="B10" s="5"/>
      <c r="C10" s="2" t="s">
        <v>7</v>
      </c>
      <c r="D10" s="2"/>
      <c r="E10" s="2"/>
      <c r="F10" s="2"/>
    </row>
    <row r="11" ht="30" customHeight="1" spans="1:6" x14ac:dyDescent="0.25">
      <c r="A11" s="5" t="s">
        <v>8</v>
      </c>
      <c r="B11" s="5"/>
      <c r="C11" s="2" t="s">
        <v>9</v>
      </c>
      <c r="D11" s="2"/>
      <c r="E11" s="2"/>
      <c r="F11" s="2"/>
    </row>
    <row r="12" ht="30" customHeight="1" spans="1:6" x14ac:dyDescent="0.25">
      <c r="A12" s="5" t="s">
        <v>10</v>
      </c>
      <c r="B12" s="5"/>
      <c r="C12" s="2" t="s">
        <v>11</v>
      </c>
      <c r="D12" s="2"/>
      <c r="E12" s="2"/>
      <c r="F12" s="2"/>
    </row>
    <row r="13" ht="30" customHeight="1" spans="1:6" x14ac:dyDescent="0.25">
      <c r="A13" s="5" t="s">
        <v>12</v>
      </c>
      <c r="B13" s="5"/>
      <c r="C13" s="2" t="s">
        <v>13</v>
      </c>
      <c r="D13" s="2"/>
      <c r="E13" s="2"/>
      <c r="F13" s="2"/>
    </row>
    <row r="14" spans="1:6" x14ac:dyDescent="0.25">
      <c r="A14" s="2"/>
      <c r="B14" s="2"/>
      <c r="C14" s="2"/>
      <c r="D14" s="2"/>
      <c r="E14" s="2"/>
      <c r="F14" s="2"/>
    </row>
    <row r="15" spans="1:6" x14ac:dyDescent="0.25">
      <c r="A15" s="3" t="s">
        <v>14</v>
      </c>
      <c r="B15" s="3"/>
      <c r="C15" s="3"/>
      <c r="D15" s="3"/>
      <c r="E15" s="3"/>
      <c r="F15" s="3"/>
    </row>
    <row r="16" ht="30" customHeight="1" spans="1:6" x14ac:dyDescent="0.25">
      <c r="A16" s="2" t="s">
        <v>15</v>
      </c>
      <c r="B16" s="2"/>
      <c r="C16" s="2"/>
      <c r="D16" s="2"/>
      <c r="E16" s="2"/>
      <c r="F16" s="2"/>
    </row>
    <row r="17" ht="30" customHeight="1" spans="1:6" x14ac:dyDescent="0.25">
      <c r="A17" s="2" t="s">
        <v>16</v>
      </c>
      <c r="B17" s="2"/>
      <c r="C17" s="2"/>
      <c r="D17" s="2"/>
      <c r="E17" s="2"/>
      <c r="F17" s="2"/>
    </row>
    <row r="18" ht="30" customHeight="1" spans="1:6" x14ac:dyDescent="0.25">
      <c r="A18" s="2" t="s">
        <v>17</v>
      </c>
      <c r="B18" s="2"/>
      <c r="C18" s="2"/>
      <c r="D18" s="2"/>
      <c r="E18" s="2"/>
      <c r="F18" s="2"/>
    </row>
    <row r="19" ht="30" customHeight="1" spans="1:6" x14ac:dyDescent="0.25">
      <c r="A19" s="2" t="s">
        <v>18</v>
      </c>
      <c r="B19" s="2"/>
      <c r="C19" s="2"/>
      <c r="D19" s="2"/>
      <c r="E19" s="2"/>
      <c r="F19" s="2"/>
    </row>
    <row r="20" ht="30" customHeight="1" spans="1:6" x14ac:dyDescent="0.25">
      <c r="A20" s="2" t="s">
        <v>19</v>
      </c>
      <c r="B20" s="2"/>
      <c r="C20" s="2"/>
      <c r="D20" s="2"/>
      <c r="E20" s="2"/>
      <c r="F20" s="2"/>
    </row>
    <row r="21" spans="1:6" x14ac:dyDescent="0.25">
      <c r="A21" s="2"/>
      <c r="B21" s="2"/>
      <c r="C21" s="2"/>
      <c r="D21" s="2"/>
      <c r="E21" s="2"/>
      <c r="F21" s="2"/>
    </row>
    <row r="22" spans="1:6" x14ac:dyDescent="0.25">
      <c r="A22" s="3" t="s">
        <v>20</v>
      </c>
      <c r="B22" s="3"/>
      <c r="C22" s="3"/>
      <c r="D22" s="3"/>
      <c r="E22" s="3"/>
      <c r="F22" s="3"/>
    </row>
    <row r="23" spans="1:6" x14ac:dyDescent="0.25">
      <c r="A23" s="5" t="s">
        <v>20</v>
      </c>
      <c r="B23" s="2"/>
      <c r="C23" s="2"/>
      <c r="D23" s="2"/>
      <c r="E23" s="2"/>
      <c r="F23" s="2"/>
    </row>
    <row r="24" spans="1:6" x14ac:dyDescent="0.25">
      <c r="A24" s="6" t="s">
        <v>21</v>
      </c>
      <c r="B24" s="7" t="s">
        <v>22</v>
      </c>
      <c r="C24" s="2"/>
      <c r="D24" s="2"/>
      <c r="E24" s="2"/>
      <c r="F24" s="2"/>
    </row>
    <row r="25" spans="1:6" x14ac:dyDescent="0.25">
      <c r="A25" s="8" t="s">
        <v>21</v>
      </c>
      <c r="B25" s="7" t="s">
        <v>23</v>
      </c>
      <c r="C25" s="2"/>
      <c r="D25" s="2"/>
      <c r="E25" s="2"/>
      <c r="F25" s="2"/>
    </row>
    <row r="26" spans="1:6" x14ac:dyDescent="0.25">
      <c r="A26" s="9" t="s">
        <v>21</v>
      </c>
      <c r="B26" s="7" t="s">
        <v>24</v>
      </c>
      <c r="C26" s="2"/>
      <c r="D26" s="2"/>
      <c r="E26" s="2"/>
      <c r="F26" s="2"/>
    </row>
    <row r="27" spans="1:6" x14ac:dyDescent="0.25">
      <c r="A27" s="2"/>
      <c r="B27" s="2"/>
      <c r="C27" s="2"/>
      <c r="D27" s="2"/>
      <c r="E27" s="2"/>
      <c r="F27" s="2"/>
    </row>
    <row r="28" spans="1:6" x14ac:dyDescent="0.25">
      <c r="A28" s="3" t="s">
        <v>25</v>
      </c>
      <c r="B28" s="3"/>
      <c r="C28" s="3"/>
      <c r="D28" s="3"/>
      <c r="E28" s="3"/>
      <c r="F28" s="3"/>
    </row>
    <row r="29" ht="60" customHeight="1" spans="1:6" x14ac:dyDescent="0.25">
      <c r="A29" s="2" t="s">
        <v>26</v>
      </c>
      <c r="B29" s="2"/>
      <c r="C29" s="2"/>
      <c r="D29" s="2"/>
      <c r="E29" s="2"/>
      <c r="F29" s="2"/>
    </row>
    <row r="30" spans="1:6" x14ac:dyDescent="0.25">
      <c r="A30" s="2"/>
      <c r="B30" s="2"/>
      <c r="C30" s="2"/>
      <c r="D30" s="2"/>
      <c r="E30" s="2"/>
      <c r="F30" s="2"/>
    </row>
    <row r="31" spans="1:6" x14ac:dyDescent="0.25">
      <c r="A31" s="3" t="s">
        <v>27</v>
      </c>
      <c r="B31" s="3"/>
      <c r="C31" s="3"/>
      <c r="D31" s="3"/>
      <c r="E31" s="3"/>
      <c r="F31" s="3"/>
    </row>
    <row r="32" ht="150" customHeight="1" spans="1:6" x14ac:dyDescent="0.25">
      <c r="A32" s="2" t="s">
        <v>28</v>
      </c>
      <c r="B32" s="2"/>
      <c r="C32" s="2"/>
      <c r="D32" s="2"/>
      <c r="E32" s="2"/>
      <c r="F32" s="2"/>
    </row>
    <row r="33" spans="1:6" x14ac:dyDescent="0.25">
      <c r="A33" s="2"/>
      <c r="B33" s="2"/>
      <c r="C33" s="2"/>
      <c r="D33" s="2"/>
      <c r="E33" s="2"/>
      <c r="F33" s="2"/>
    </row>
    <row r="34" spans="1:6" x14ac:dyDescent="0.25">
      <c r="A34" s="2"/>
      <c r="B34" s="2"/>
      <c r="C34" s="2"/>
      <c r="D34" s="2"/>
      <c r="E34" s="2"/>
      <c r="F34" s="2"/>
    </row>
    <row r="35" ht="32" customHeight="1" spans="1:6" x14ac:dyDescent="0.25">
      <c r="A35" s="10" t="s">
        <v>29</v>
      </c>
      <c r="B35" s="10"/>
      <c r="C35" s="10"/>
      <c r="D35" s="10"/>
      <c r="E35" s="10"/>
      <c r="F35" s="10"/>
    </row>
  </sheetData>
  <mergeCells count="26">
    <mergeCell ref="A1:F1"/>
    <mergeCell ref="A3:F3"/>
    <mergeCell ref="A4:F4"/>
    <mergeCell ref="A6:F6"/>
    <mergeCell ref="A7:F7"/>
    <mergeCell ref="A9:F9"/>
    <mergeCell ref="A10:B10"/>
    <mergeCell ref="C10:F10"/>
    <mergeCell ref="A11:B11"/>
    <mergeCell ref="C11:F11"/>
    <mergeCell ref="A12:B12"/>
    <mergeCell ref="C12:F12"/>
    <mergeCell ref="A13:B13"/>
    <mergeCell ref="C13:F13"/>
    <mergeCell ref="A15:F15"/>
    <mergeCell ref="A16:F16"/>
    <mergeCell ref="A17:F17"/>
    <mergeCell ref="A18:F18"/>
    <mergeCell ref="A19:F19"/>
    <mergeCell ref="A20:F20"/>
    <mergeCell ref="A22:F22"/>
    <mergeCell ref="A28:F28"/>
    <mergeCell ref="A29:F29"/>
    <mergeCell ref="A31:F31"/>
    <mergeCell ref="A32:F32"/>
    <mergeCell ref="A35:F35"/>
  </mergeCells>
  <hyperlinks>
    <hyperlink ref="A35" r:id="rId1"/>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workbookViewId="0" showGridLines="0"/>
  </sheetViews>
  <sheetFormatPr defaultRowHeight="15" outlineLevelRow="0" outlineLevelCol="0" x14ac:dyDescent="55"/>
  <cols>
    <col min="1" max="1" width="30" customWidth="1"/>
    <col min="2" max="2" width="26" customWidth="1"/>
    <col min="3" max="4" width="20" customWidth="1"/>
  </cols>
  <sheetData>
    <row r="1" spans="1:4" x14ac:dyDescent="0.25">
      <c r="A1" s="1" t="s">
        <v>30</v>
      </c>
      <c r="B1" s="1"/>
      <c r="C1" s="1"/>
      <c r="D1" s="1"/>
    </row>
    <row r="2" ht="30" customHeight="1" spans="1:4" x14ac:dyDescent="0.25">
      <c r="A2" s="2" t="s">
        <v>31</v>
      </c>
      <c r="B2" s="2"/>
      <c r="C2" s="2"/>
      <c r="D2" s="2"/>
    </row>
    <row r="3" spans="1:1" x14ac:dyDescent="0.25">
      <c r="A3" s="2"/>
    </row>
    <row r="4" spans="1:4" x14ac:dyDescent="0.25">
      <c r="A4" s="5" t="s">
        <v>32</v>
      </c>
      <c r="B4" s="11" t="s">
        <v>33</v>
      </c>
      <c r="C4" s="11"/>
      <c r="D4" s="11"/>
    </row>
    <row r="5" spans="1:2" x14ac:dyDescent="0.25">
      <c r="A5" s="5" t="s">
        <v>34</v>
      </c>
      <c r="B5" s="12">
        <v>46083</v>
      </c>
    </row>
    <row r="6" spans="1:2" x14ac:dyDescent="0.25">
      <c r="A6" s="5" t="s">
        <v>35</v>
      </c>
      <c r="B6" s="12">
        <v>46130</v>
      </c>
    </row>
    <row r="7" spans="1:1" x14ac:dyDescent="0.25">
      <c r="A7" s="2"/>
    </row>
    <row r="8" spans="1:1" x14ac:dyDescent="0.25">
      <c r="A8" s="3" t="s">
        <v>36</v>
      </c>
    </row>
    <row r="9" spans="1:1" x14ac:dyDescent="0.25">
      <c r="A9" s="13" t="s">
        <v>37</v>
      </c>
    </row>
    <row r="10" spans="1:1" x14ac:dyDescent="0.25">
      <c r="A10" s="13" t="s">
        <v>38</v>
      </c>
    </row>
    <row r="11" spans="1:1" x14ac:dyDescent="0.25">
      <c r="A11" s="13" t="s">
        <v>39</v>
      </c>
    </row>
    <row r="12" spans="1:1" x14ac:dyDescent="0.25">
      <c r="A12" s="13" t="s">
        <v>40</v>
      </c>
    </row>
    <row r="13" spans="1:1" x14ac:dyDescent="0.25">
      <c r="A13" s="13" t="s">
        <v>41</v>
      </c>
    </row>
    <row r="14" spans="1:1" x14ac:dyDescent="0.25">
      <c r="A14" s="13" t="s">
        <v>42</v>
      </c>
    </row>
    <row r="15" spans="1:1" x14ac:dyDescent="0.25">
      <c r="A15" s="13" t="s">
        <v>43</v>
      </c>
    </row>
  </sheetData>
  <mergeCells count="3">
    <mergeCell ref="A1:D1"/>
    <mergeCell ref="A2:D2"/>
    <mergeCell ref="B4:D4"/>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pane ySplit="4" topLeftCell="A5" activePane="bottomLeft" state="frozen"/>
      <selection pane="bottomLeft"/>
    </sheetView>
  </sheetViews>
  <sheetFormatPr defaultRowHeight="15" outlineLevelRow="0" outlineLevelCol="0" x14ac:dyDescent="55"/>
  <cols>
    <col min="1" max="1" width="10" customWidth="1"/>
    <col min="2" max="2" width="32" customWidth="1"/>
    <col min="3" max="3" width="18" customWidth="1"/>
    <col min="4" max="5" width="15" customWidth="1"/>
    <col min="6" max="8" width="13" customWidth="1"/>
    <col min="9" max="9" width="12" customWidth="1"/>
    <col min="10" max="10" width="8" hidden="1" customWidth="1"/>
  </cols>
  <sheetData>
    <row r="1" spans="1:9" x14ac:dyDescent="0.25">
      <c r="A1" s="1" t="s">
        <v>8</v>
      </c>
      <c r="B1" s="1"/>
      <c r="C1" s="1"/>
      <c r="D1" s="1"/>
      <c r="E1" s="1"/>
      <c r="F1" s="1"/>
      <c r="G1" s="1"/>
      <c r="H1" s="1"/>
      <c r="I1" s="1"/>
    </row>
    <row r="2" ht="45" customHeight="1" spans="1:9" x14ac:dyDescent="0.25">
      <c r="A2" s="2" t="s">
        <v>44</v>
      </c>
      <c r="B2" s="2"/>
      <c r="C2" s="2"/>
      <c r="D2" s="2"/>
      <c r="E2" s="2"/>
      <c r="F2" s="2"/>
      <c r="G2" s="2"/>
      <c r="H2" s="2"/>
      <c r="I2" s="2"/>
    </row>
    <row r="3" spans="2:2" x14ac:dyDescent="0.25">
      <c r="B3" s="2"/>
    </row>
    <row r="4" ht="30" customHeight="1" spans="1:10" x14ac:dyDescent="0.25">
      <c r="A4" s="14" t="s">
        <v>45</v>
      </c>
      <c r="B4" s="14" t="s">
        <v>46</v>
      </c>
      <c r="C4" s="14" t="s">
        <v>47</v>
      </c>
      <c r="D4" s="14" t="s">
        <v>48</v>
      </c>
      <c r="E4" s="14" t="s">
        <v>49</v>
      </c>
      <c r="F4" s="14" t="s">
        <v>50</v>
      </c>
      <c r="G4" s="14" t="s">
        <v>51</v>
      </c>
      <c r="H4" s="14" t="s">
        <v>52</v>
      </c>
      <c r="I4" s="14" t="s">
        <v>53</v>
      </c>
      <c r="J4" s="14" t="s">
        <v>54</v>
      </c>
    </row>
    <row r="5" ht="30" customHeight="1" spans="1:10" x14ac:dyDescent="0.25">
      <c r="A5" s="15">
        <v>1</v>
      </c>
      <c r="B5" s="13" t="s">
        <v>55</v>
      </c>
      <c r="C5" s="15" t="s">
        <v>37</v>
      </c>
      <c r="D5" s="15"/>
      <c r="E5" s="16">
        <v>5</v>
      </c>
      <c r="F5" s="17">
        <f>IF(D5="",'Project Setup'!$B$5,INDEX($G$5:$G$21,MATCH(D5,$A$5:$A$21,0))+1)</f>
      </c>
      <c r="G5" s="18">
        <f>F5+E5-1</f>
      </c>
      <c r="H5" s="19">
        <f>IF('Project Setup'!$B$6&gt;G5,"Complete",IF('Project Setup'!$B$6&gt;=F5,"In Progress","Not Started"))</f>
      </c>
      <c r="I5" s="20">
        <f>IF(H5="Complete",1,IF(H5="In Progress",ROUND(('Project Setup'!$B$6-F5+1)/E5,2),0))</f>
      </c>
      <c r="J5" s="21">
        <v>1</v>
      </c>
    </row>
    <row r="6" ht="30" customHeight="1" spans="1:10" x14ac:dyDescent="0.25">
      <c r="A6" s="15">
        <v>2</v>
      </c>
      <c r="B6" s="13" t="s">
        <v>56</v>
      </c>
      <c r="C6" s="15" t="s">
        <v>38</v>
      </c>
      <c r="D6" s="15">
        <v>1</v>
      </c>
      <c r="E6" s="16">
        <v>4</v>
      </c>
      <c r="F6" s="17">
        <f>IF(D6="",'Project Setup'!$B$5,INDEX($G$5:$G$21,MATCH(D6,$A$5:$A$21,0))+1)</f>
      </c>
      <c r="G6" s="18">
        <f>F6+E6-1</f>
      </c>
      <c r="H6" s="19">
        <f>IF('Project Setup'!$B$6&gt;G6,"Complete",IF('Project Setup'!$B$6&gt;=F6,"In Progress","Not Started"))</f>
      </c>
      <c r="I6" s="20">
        <f>IF(H6="Complete",1,IF(H6="In Progress",ROUND(('Project Setup'!$B$6-F6+1)/E6,2),0))</f>
      </c>
      <c r="J6" s="21">
        <v>1</v>
      </c>
    </row>
    <row r="7" ht="30" customHeight="1" spans="1:10" x14ac:dyDescent="0.25">
      <c r="A7" s="15">
        <v>3</v>
      </c>
      <c r="B7" s="13" t="s">
        <v>57</v>
      </c>
      <c r="C7" s="15" t="s">
        <v>38</v>
      </c>
      <c r="D7" s="15">
        <v>1</v>
      </c>
      <c r="E7" s="16">
        <v>2</v>
      </c>
      <c r="F7" s="17">
        <f>IF(D7="",'Project Setup'!$B$5,INDEX($G$5:$G$21,MATCH(D7,$A$5:$A$21,0))+1)</f>
      </c>
      <c r="G7" s="18">
        <f>F7+E7-1</f>
      </c>
      <c r="H7" s="19">
        <f>IF('Project Setup'!$B$6&gt;G7,"Complete",IF('Project Setup'!$B$6&gt;=F7,"In Progress","Not Started"))</f>
      </c>
      <c r="I7" s="20">
        <f>IF(H7="Complete",1,IF(H7="In Progress",ROUND(('Project Setup'!$B$6-F7+1)/E7,2),0))</f>
      </c>
      <c r="J7" s="21">
        <v>1</v>
      </c>
    </row>
    <row r="8" ht="30" customHeight="1" spans="1:10" x14ac:dyDescent="0.25">
      <c r="A8" s="15">
        <v>4</v>
      </c>
      <c r="B8" s="13" t="s">
        <v>58</v>
      </c>
      <c r="C8" s="15" t="s">
        <v>39</v>
      </c>
      <c r="D8" s="15">
        <v>2</v>
      </c>
      <c r="E8" s="16">
        <v>3</v>
      </c>
      <c r="F8" s="17">
        <f>IF(D8="",'Project Setup'!$B$5,INDEX($G$5:$G$21,MATCH(D8,$A$5:$A$21,0))+1)</f>
      </c>
      <c r="G8" s="18">
        <f>F8+E8-1</f>
      </c>
      <c r="H8" s="19">
        <f>IF('Project Setup'!$B$6&gt;G8,"Complete",IF('Project Setup'!$B$6&gt;=F8,"In Progress","Not Started"))</f>
      </c>
      <c r="I8" s="20">
        <f>IF(H8="Complete",1,IF(H8="In Progress",ROUND(('Project Setup'!$B$6-F8+1)/E8,2),0))</f>
      </c>
      <c r="J8" s="21">
        <v>1</v>
      </c>
    </row>
    <row r="9" ht="30" customHeight="1" spans="1:10" x14ac:dyDescent="0.25">
      <c r="A9" s="15">
        <v>5</v>
      </c>
      <c r="B9" s="13" t="s">
        <v>59</v>
      </c>
      <c r="C9" s="15" t="s">
        <v>39</v>
      </c>
      <c r="D9" s="15">
        <v>4</v>
      </c>
      <c r="E9" s="16">
        <v>7</v>
      </c>
      <c r="F9" s="17">
        <f>IF(D9="",'Project Setup'!$B$5,INDEX($G$5:$G$21,MATCH(D9,$A$5:$A$21,0))+1)</f>
      </c>
      <c r="G9" s="18">
        <f>F9+E9-1</f>
      </c>
      <c r="H9" s="19">
        <f>IF('Project Setup'!$B$6&gt;G9,"Complete",IF('Project Setup'!$B$6&gt;=F9,"In Progress","Not Started"))</f>
      </c>
      <c r="I9" s="20">
        <f>IF(H9="Complete",1,IF(H9="In Progress",ROUND(('Project Setup'!$B$6-F9+1)/E9,2),0))</f>
      </c>
      <c r="J9" s="21">
        <v>1</v>
      </c>
    </row>
    <row r="10" ht="30" customHeight="1" spans="1:10" x14ac:dyDescent="0.25">
      <c r="A10" s="15">
        <v>6</v>
      </c>
      <c r="B10" s="13" t="s">
        <v>60</v>
      </c>
      <c r="C10" s="15" t="s">
        <v>39</v>
      </c>
      <c r="D10" s="15">
        <v>5</v>
      </c>
      <c r="E10" s="16">
        <v>3</v>
      </c>
      <c r="F10" s="17">
        <f>IF(D10="",'Project Setup'!$B$5,INDEX($G$5:$G$21,MATCH(D10,$A$5:$A$21,0))+1)</f>
      </c>
      <c r="G10" s="18">
        <f>F10+E10-1</f>
      </c>
      <c r="H10" s="19">
        <f>IF('Project Setup'!$B$6&gt;G10,"Complete",IF('Project Setup'!$B$6&gt;=F10,"In Progress","Not Started"))</f>
      </c>
      <c r="I10" s="20">
        <f>IF(H10="Complete",1,IF(H10="In Progress",ROUND(('Project Setup'!$B$6-F10+1)/E10,2),0))</f>
      </c>
      <c r="J10" s="21">
        <v>1</v>
      </c>
    </row>
    <row r="11" ht="30" customHeight="1" spans="1:10" x14ac:dyDescent="0.25">
      <c r="A11" s="15">
        <v>7</v>
      </c>
      <c r="B11" s="13" t="s">
        <v>61</v>
      </c>
      <c r="C11" s="15" t="s">
        <v>40</v>
      </c>
      <c r="D11" s="15">
        <v>6</v>
      </c>
      <c r="E11" s="16">
        <v>12</v>
      </c>
      <c r="F11" s="17">
        <f>IF(D11="",'Project Setup'!$B$5,INDEX($G$5:$G$21,MATCH(D11,$A$5:$A$21,0))+1)</f>
      </c>
      <c r="G11" s="18">
        <f>F11+E11-1</f>
      </c>
      <c r="H11" s="19">
        <f>IF('Project Setup'!$B$6&gt;G11,"Complete",IF('Project Setup'!$B$6&gt;=F11,"In Progress","Not Started"))</f>
      </c>
      <c r="I11" s="20">
        <f>IF(H11="Complete",1,IF(H11="In Progress",ROUND(('Project Setup'!$B$6-F11+1)/E11,2),0))</f>
      </c>
      <c r="J11" s="21">
        <v>1</v>
      </c>
    </row>
    <row r="12" ht="30" customHeight="1" spans="1:10" x14ac:dyDescent="0.25">
      <c r="A12" s="15">
        <v>8</v>
      </c>
      <c r="B12" s="13" t="s">
        <v>62</v>
      </c>
      <c r="C12" s="15" t="s">
        <v>40</v>
      </c>
      <c r="D12" s="15">
        <v>7</v>
      </c>
      <c r="E12" s="16">
        <v>5</v>
      </c>
      <c r="F12" s="17">
        <f>IF(D12="",'Project Setup'!$B$5,INDEX($G$5:$G$21,MATCH(D12,$A$5:$A$21,0))+1)</f>
      </c>
      <c r="G12" s="18">
        <f>F12+E12-1</f>
      </c>
      <c r="H12" s="19">
        <f>IF('Project Setup'!$B$6&gt;G12,"Complete",IF('Project Setup'!$B$6&gt;=F12,"In Progress","Not Started"))</f>
      </c>
      <c r="I12" s="20">
        <f>IF(H12="Complete",1,IF(H12="In Progress",ROUND(('Project Setup'!$B$6-F12+1)/E12,2),0))</f>
      </c>
      <c r="J12" s="21">
        <v>1</v>
      </c>
    </row>
    <row r="13" ht="30" customHeight="1" spans="1:10" x14ac:dyDescent="0.25">
      <c r="A13" s="15">
        <v>9</v>
      </c>
      <c r="B13" s="13" t="s">
        <v>63</v>
      </c>
      <c r="C13" s="15" t="s">
        <v>41</v>
      </c>
      <c r="D13" s="15">
        <v>8</v>
      </c>
      <c r="E13" s="16">
        <v>6</v>
      </c>
      <c r="F13" s="17">
        <f>IF(D13="",'Project Setup'!$B$5,INDEX($G$5:$G$21,MATCH(D13,$A$5:$A$21,0))+1)</f>
      </c>
      <c r="G13" s="18">
        <f>F13+E13-1</f>
      </c>
      <c r="H13" s="19">
        <f>IF('Project Setup'!$B$6&gt;G13,"Complete",IF('Project Setup'!$B$6&gt;=F13,"In Progress","Not Started"))</f>
      </c>
      <c r="I13" s="20">
        <f>IF(H13="Complete",1,IF(H13="In Progress",ROUND(('Project Setup'!$B$6-F13+1)/E13,2),0))</f>
      </c>
      <c r="J13" s="21">
        <v>1</v>
      </c>
    </row>
    <row r="14" ht="30" customHeight="1" spans="1:10" x14ac:dyDescent="0.25">
      <c r="A14" s="15">
        <v>10</v>
      </c>
      <c r="B14" s="13" t="s">
        <v>64</v>
      </c>
      <c r="C14" s="15" t="s">
        <v>41</v>
      </c>
      <c r="D14" s="15">
        <v>8</v>
      </c>
      <c r="E14" s="16">
        <v>6</v>
      </c>
      <c r="F14" s="17">
        <f>IF(D14="",'Project Setup'!$B$5,INDEX($G$5:$G$21,MATCH(D14,$A$5:$A$21,0))+1)</f>
      </c>
      <c r="G14" s="18">
        <f>F14+E14-1</f>
      </c>
      <c r="H14" s="19">
        <f>IF('Project Setup'!$B$6&gt;G14,"Complete",IF('Project Setup'!$B$6&gt;=F14,"In Progress","Not Started"))</f>
      </c>
      <c r="I14" s="20">
        <f>IF(H14="Complete",1,IF(H14="In Progress",ROUND(('Project Setup'!$B$6-F14+1)/E14,2),0))</f>
      </c>
      <c r="J14" s="21">
        <v>1</v>
      </c>
    </row>
    <row r="15" ht="30" customHeight="1" spans="1:10" x14ac:dyDescent="0.25">
      <c r="A15" s="15">
        <v>11</v>
      </c>
      <c r="B15" s="13" t="s">
        <v>65</v>
      </c>
      <c r="C15" s="15" t="s">
        <v>41</v>
      </c>
      <c r="D15" s="15">
        <v>8</v>
      </c>
      <c r="E15" s="16">
        <v>5</v>
      </c>
      <c r="F15" s="17">
        <f>IF(D15="",'Project Setup'!$B$5,INDEX($G$5:$G$21,MATCH(D15,$A$5:$A$21,0))+1)</f>
      </c>
      <c r="G15" s="18">
        <f>F15+E15-1</f>
      </c>
      <c r="H15" s="19">
        <f>IF('Project Setup'!$B$6&gt;G15,"Complete",IF('Project Setup'!$B$6&gt;=F15,"In Progress","Not Started"))</f>
      </c>
      <c r="I15" s="20">
        <f>IF(H15="Complete",1,IF(H15="In Progress",ROUND(('Project Setup'!$B$6-F15+1)/E15,2),0))</f>
      </c>
      <c r="J15" s="21">
        <v>1</v>
      </c>
    </row>
    <row r="16" ht="30" customHeight="1" spans="1:10" x14ac:dyDescent="0.25">
      <c r="A16" s="15">
        <v>12</v>
      </c>
      <c r="B16" s="13" t="s">
        <v>66</v>
      </c>
      <c r="C16" s="15" t="s">
        <v>42</v>
      </c>
      <c r="D16" s="15">
        <v>10</v>
      </c>
      <c r="E16" s="16">
        <v>6</v>
      </c>
      <c r="F16" s="17">
        <f>IF(D16="",'Project Setup'!$B$5,INDEX($G$5:$G$21,MATCH(D16,$A$5:$A$21,0))+1)</f>
      </c>
      <c r="G16" s="18">
        <f>F16+E16-1</f>
      </c>
      <c r="H16" s="19">
        <f>IF('Project Setup'!$B$6&gt;G16,"Complete",IF('Project Setup'!$B$6&gt;=F16,"In Progress","Not Started"))</f>
      </c>
      <c r="I16" s="20">
        <f>IF(H16="Complete",1,IF(H16="In Progress",ROUND(('Project Setup'!$B$6-F16+1)/E16,2),0))</f>
      </c>
      <c r="J16" s="21">
        <v>1</v>
      </c>
    </row>
    <row r="17" ht="30" customHeight="1" spans="1:10" x14ac:dyDescent="0.25">
      <c r="A17" s="15">
        <v>13</v>
      </c>
      <c r="B17" s="13" t="s">
        <v>67</v>
      </c>
      <c r="C17" s="15" t="s">
        <v>42</v>
      </c>
      <c r="D17" s="15">
        <v>12</v>
      </c>
      <c r="E17" s="16">
        <v>8</v>
      </c>
      <c r="F17" s="17">
        <f>IF(D17="",'Project Setup'!$B$5,INDEX($G$5:$G$21,MATCH(D17,$A$5:$A$21,0))+1)</f>
      </c>
      <c r="G17" s="18">
        <f>F17+E17-1</f>
      </c>
      <c r="H17" s="19">
        <f>IF('Project Setup'!$B$6&gt;G17,"Complete",IF('Project Setup'!$B$6&gt;=F17,"In Progress","Not Started"))</f>
      </c>
      <c r="I17" s="20">
        <f>IF(H17="Complete",1,IF(H17="In Progress",ROUND(('Project Setup'!$B$6-F17+1)/E17,2),0))</f>
      </c>
      <c r="J17" s="21">
        <v>1</v>
      </c>
    </row>
    <row r="18" ht="30" customHeight="1" spans="1:10" x14ac:dyDescent="0.25">
      <c r="A18" s="15">
        <v>14</v>
      </c>
      <c r="B18" s="13" t="s">
        <v>68</v>
      </c>
      <c r="C18" s="15" t="s">
        <v>42</v>
      </c>
      <c r="D18" s="15">
        <v>13</v>
      </c>
      <c r="E18" s="16">
        <v>10</v>
      </c>
      <c r="F18" s="17">
        <f>IF(D18="",'Project Setup'!$B$5,INDEX($G$5:$G$21,MATCH(D18,$A$5:$A$21,0))+1)</f>
      </c>
      <c r="G18" s="18">
        <f>F18+E18-1</f>
      </c>
      <c r="H18" s="19">
        <f>IF('Project Setup'!$B$6&gt;G18,"Complete",IF('Project Setup'!$B$6&gt;=F18,"In Progress","Not Started"))</f>
      </c>
      <c r="I18" s="20">
        <f>IF(H18="Complete",1,IF(H18="In Progress",ROUND(('Project Setup'!$B$6-F18+1)/E18,2),0))</f>
      </c>
      <c r="J18" s="21">
        <v>1</v>
      </c>
    </row>
    <row r="19" ht="30" customHeight="1" spans="1:10" x14ac:dyDescent="0.25">
      <c r="A19" s="15">
        <v>15</v>
      </c>
      <c r="B19" s="13" t="s">
        <v>69</v>
      </c>
      <c r="C19" s="15" t="s">
        <v>42</v>
      </c>
      <c r="D19" s="15">
        <v>14</v>
      </c>
      <c r="E19" s="16">
        <v>5</v>
      </c>
      <c r="F19" s="17">
        <f>IF(D19="",'Project Setup'!$B$5,INDEX($G$5:$G$21,MATCH(D19,$A$5:$A$21,0))+1)</f>
      </c>
      <c r="G19" s="18">
        <f>F19+E19-1</f>
      </c>
      <c r="H19" s="19">
        <f>IF('Project Setup'!$B$6&gt;G19,"Complete",IF('Project Setup'!$B$6&gt;=F19,"In Progress","Not Started"))</f>
      </c>
      <c r="I19" s="20">
        <f>IF(H19="Complete",1,IF(H19="In Progress",ROUND(('Project Setup'!$B$6-F19+1)/E19,2),0))</f>
      </c>
      <c r="J19" s="21">
        <v>1</v>
      </c>
    </row>
    <row r="20" ht="30" customHeight="1" spans="1:10" x14ac:dyDescent="0.25">
      <c r="A20" s="15">
        <v>16</v>
      </c>
      <c r="B20" s="13" t="s">
        <v>70</v>
      </c>
      <c r="C20" s="15" t="s">
        <v>43</v>
      </c>
      <c r="D20" s="15">
        <v>8</v>
      </c>
      <c r="E20" s="16">
        <v>10</v>
      </c>
      <c r="F20" s="17">
        <f>IF(D20="",'Project Setup'!$B$5,INDEX($G$5:$G$21,MATCH(D20,$A$5:$A$21,0))+1)</f>
      </c>
      <c r="G20" s="18">
        <f>F20+E20-1</f>
      </c>
      <c r="H20" s="19">
        <f>IF('Project Setup'!$B$6&gt;G20,"Complete",IF('Project Setup'!$B$6&gt;=F20,"In Progress","Not Started"))</f>
      </c>
      <c r="I20" s="20">
        <f>IF(H20="Complete",1,IF(H20="In Progress",ROUND(('Project Setup'!$B$6-F20+1)/E20,2),0))</f>
      </c>
      <c r="J20" s="21">
        <v>1</v>
      </c>
    </row>
    <row r="21" ht="30" customHeight="1" spans="1:10" x14ac:dyDescent="0.25">
      <c r="A21" s="15">
        <v>17</v>
      </c>
      <c r="B21" s="13" t="s">
        <v>71</v>
      </c>
      <c r="C21" s="15" t="s">
        <v>37</v>
      </c>
      <c r="D21" s="15">
        <v>15</v>
      </c>
      <c r="E21" s="16">
        <v>4</v>
      </c>
      <c r="F21" s="17">
        <f>IF(D21="",'Project Setup'!$B$5,INDEX($G$5:$G$21,MATCH(D21,$A$5:$A$21,0))+1)</f>
      </c>
      <c r="G21" s="18">
        <f>F21+E21-1</f>
      </c>
      <c r="H21" s="19">
        <f>IF('Project Setup'!$B$6&gt;G21,"Complete",IF('Project Setup'!$B$6&gt;=F21,"In Progress","Not Started"))</f>
      </c>
      <c r="I21" s="20">
        <f>IF(H21="Complete",1,IF(H21="In Progress",ROUND(('Project Setup'!$B$6-F21+1)/E21,2),0))</f>
      </c>
      <c r="J21" s="21">
        <v>1</v>
      </c>
    </row>
  </sheetData>
  <mergeCells count="2">
    <mergeCell ref="A1:I1"/>
    <mergeCell ref="A2:I2"/>
  </mergeCells>
  <dataValidations count="6">
    <dataValidation type="list" showErrorMessage="1" errorTitle="Invalid trade" error="Choose one of: General Conditions, Sitework, Foundation, Framing, MEP, Finishes, Exterior" sqref="C10:C21">
      <formula1>"General Conditions,Sitework,Foundation,Framing,MEP,Finishes,Exterior"</formula1>
    </dataValidation>
    <dataValidation type="list" showErrorMessage="1" errorTitle="Invalid trade" error="Choose one of: General Conditions, Sitework, Foundation, Framing, MEP, Finishes, Exterior" sqref="C5:C21">
      <formula1>"General Conditions,Sitework,Foundation,Framing,MEP,Finishes,Exterior"</formula1>
    </dataValidation>
    <dataValidation type="decimal" allowBlank="1" showErrorMessage="1" errorTitle="Invalid predecessor task ID" error="Enter a number between 1 and 17" sqref="D10:D21">
      <formula1>1</formula1>
      <formula2>17</formula2>
    </dataValidation>
    <dataValidation type="decimal" allowBlank="1" showErrorMessage="1" errorTitle="Invalid predecessor task ID" error="Enter a number between 1 and 17" sqref="D6:D21">
      <formula1>1</formula1>
      <formula2>17</formula2>
    </dataValidation>
    <dataValidation type="decimal" showErrorMessage="1" errorTitle="Invalid number" error="Enter a number between 1 and 365" sqref="E10:E21">
      <formula1>1</formula1>
      <formula2>365</formula2>
    </dataValidation>
    <dataValidation type="decimal" showErrorMessage="1" errorTitle="Invalid number" error="Enter a number between 1 and 365" sqref="E5:E21">
      <formula1>1</formula1>
      <formula2>365</formula2>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1"/>
  <sheetViews>
    <sheetView workbookViewId="0" showGridLines="0">
      <pane xSplit="5" ySplit="4" topLeftCell="F5" activePane="bottomRight" state="frozen"/>
      <selection pane="bottomRight"/>
    </sheetView>
  </sheetViews>
  <sheetFormatPr defaultRowHeight="15" outlineLevelRow="0" outlineLevelCol="0" x14ac:dyDescent="55"/>
  <cols>
    <col min="2" max="2" width="26" customWidth="1"/>
    <col min="3" max="3" width="15" customWidth="1"/>
    <col min="4" max="17" width="12" customWidth="1"/>
  </cols>
  <sheetData>
    <row r="1" spans="1:17" x14ac:dyDescent="0.25">
      <c r="A1" s="1" t="s">
        <v>72</v>
      </c>
      <c r="B1" s="1"/>
      <c r="C1" s="1"/>
      <c r="D1" s="1"/>
      <c r="E1" s="1"/>
      <c r="F1" s="1"/>
      <c r="G1" s="1"/>
      <c r="H1" s="1"/>
      <c r="I1" s="1"/>
      <c r="J1" s="1"/>
      <c r="K1" s="1"/>
      <c r="L1" s="1"/>
      <c r="M1" s="1"/>
      <c r="N1" s="1"/>
      <c r="O1" s="1"/>
      <c r="P1" s="1"/>
      <c r="Q1" s="1"/>
    </row>
    <row r="2" ht="30" customHeight="1" spans="1:17" x14ac:dyDescent="0.25">
      <c r="A2" s="2" t="s">
        <v>73</v>
      </c>
      <c r="B2" s="2"/>
      <c r="C2" s="2"/>
      <c r="D2" s="2"/>
      <c r="E2" s="2"/>
      <c r="F2" s="2"/>
      <c r="G2" s="2"/>
      <c r="H2" s="2"/>
      <c r="I2" s="2"/>
      <c r="J2" s="2"/>
      <c r="K2" s="2"/>
      <c r="L2" s="2"/>
      <c r="M2" s="2"/>
      <c r="N2" s="2"/>
      <c r="O2" s="2"/>
      <c r="P2" s="2"/>
      <c r="Q2" s="2"/>
    </row>
    <row r="3" spans="2:2" x14ac:dyDescent="0.25">
      <c r="B3" s="2"/>
    </row>
    <row r="4" ht="30" customHeight="1" spans="1:17" x14ac:dyDescent="0.25">
      <c r="A4" s="14" t="s">
        <v>45</v>
      </c>
      <c r="B4" s="14" t="s">
        <v>46</v>
      </c>
      <c r="C4" s="14" t="s">
        <v>47</v>
      </c>
      <c r="D4" s="14" t="s">
        <v>50</v>
      </c>
      <c r="E4" s="14" t="s">
        <v>51</v>
      </c>
      <c r="F4" s="22">
        <f>'Project Setup'!$B$5</f>
      </c>
      <c r="G4" s="22">
        <f>F4+7</f>
      </c>
      <c r="H4" s="22">
        <f>G4+7</f>
      </c>
      <c r="I4" s="22">
        <f>H4+7</f>
      </c>
      <c r="J4" s="22">
        <f>I4+7</f>
      </c>
      <c r="K4" s="22">
        <f>J4+7</f>
      </c>
      <c r="L4" s="22">
        <f>K4+7</f>
      </c>
      <c r="M4" s="22">
        <f>L4+7</f>
      </c>
      <c r="N4" s="22">
        <f>M4+7</f>
      </c>
      <c r="O4" s="22">
        <f>N4+7</f>
      </c>
      <c r="P4" s="22">
        <f>O4+7</f>
      </c>
      <c r="Q4" s="22">
        <f>P4+7</f>
      </c>
    </row>
    <row r="5" spans="1:17" x14ac:dyDescent="0.25">
      <c r="A5" s="21">
        <f>'Schedule of Works'!A5</f>
      </c>
      <c r="B5" s="23">
        <f>'Schedule of Works'!B5</f>
      </c>
      <c r="C5" s="21">
        <f>'Schedule of Works'!C5</f>
      </c>
      <c r="D5" s="17">
        <f>'Schedule of Works'!F5</f>
      </c>
      <c r="E5" s="17">
        <f>'Schedule of Works'!G5</f>
      </c>
      <c r="F5" s="24" t="s">
        <v>21</v>
      </c>
      <c r="G5" s="24" t="s">
        <v>21</v>
      </c>
      <c r="H5" s="24" t="s">
        <v>21</v>
      </c>
      <c r="I5" s="24" t="s">
        <v>21</v>
      </c>
      <c r="J5" s="24" t="s">
        <v>21</v>
      </c>
      <c r="K5" s="24" t="s">
        <v>21</v>
      </c>
      <c r="L5" s="24" t="s">
        <v>21</v>
      </c>
      <c r="M5" s="24" t="s">
        <v>21</v>
      </c>
      <c r="N5" s="24" t="s">
        <v>21</v>
      </c>
      <c r="O5" s="24" t="s">
        <v>21</v>
      </c>
      <c r="P5" s="24" t="s">
        <v>21</v>
      </c>
      <c r="Q5" s="24" t="s">
        <v>21</v>
      </c>
    </row>
    <row r="6" spans="1:17" x14ac:dyDescent="0.25">
      <c r="A6" s="21">
        <f>'Schedule of Works'!A6</f>
      </c>
      <c r="B6" s="23">
        <f>'Schedule of Works'!B6</f>
      </c>
      <c r="C6" s="21">
        <f>'Schedule of Works'!C6</f>
      </c>
      <c r="D6" s="17">
        <f>'Schedule of Works'!F6</f>
      </c>
      <c r="E6" s="17">
        <f>'Schedule of Works'!G6</f>
      </c>
      <c r="F6" s="24" t="s">
        <v>21</v>
      </c>
      <c r="G6" s="24" t="s">
        <v>21</v>
      </c>
      <c r="H6" s="24" t="s">
        <v>21</v>
      </c>
      <c r="I6" s="24" t="s">
        <v>21</v>
      </c>
      <c r="J6" s="24" t="s">
        <v>21</v>
      </c>
      <c r="K6" s="24" t="s">
        <v>21</v>
      </c>
      <c r="L6" s="24" t="s">
        <v>21</v>
      </c>
      <c r="M6" s="24" t="s">
        <v>21</v>
      </c>
      <c r="N6" s="24" t="s">
        <v>21</v>
      </c>
      <c r="O6" s="24" t="s">
        <v>21</v>
      </c>
      <c r="P6" s="24" t="s">
        <v>21</v>
      </c>
      <c r="Q6" s="24" t="s">
        <v>21</v>
      </c>
    </row>
    <row r="7" spans="1:17" x14ac:dyDescent="0.25">
      <c r="A7" s="21">
        <f>'Schedule of Works'!A7</f>
      </c>
      <c r="B7" s="23">
        <f>'Schedule of Works'!B7</f>
      </c>
      <c r="C7" s="21">
        <f>'Schedule of Works'!C7</f>
      </c>
      <c r="D7" s="17">
        <f>'Schedule of Works'!F7</f>
      </c>
      <c r="E7" s="17">
        <f>'Schedule of Works'!G7</f>
      </c>
      <c r="F7" s="24" t="s">
        <v>21</v>
      </c>
      <c r="G7" s="24" t="s">
        <v>21</v>
      </c>
      <c r="H7" s="24" t="s">
        <v>21</v>
      </c>
      <c r="I7" s="24" t="s">
        <v>21</v>
      </c>
      <c r="J7" s="24" t="s">
        <v>21</v>
      </c>
      <c r="K7" s="24" t="s">
        <v>21</v>
      </c>
      <c r="L7" s="24" t="s">
        <v>21</v>
      </c>
      <c r="M7" s="24" t="s">
        <v>21</v>
      </c>
      <c r="N7" s="24" t="s">
        <v>21</v>
      </c>
      <c r="O7" s="24" t="s">
        <v>21</v>
      </c>
      <c r="P7" s="24" t="s">
        <v>21</v>
      </c>
      <c r="Q7" s="24" t="s">
        <v>21</v>
      </c>
    </row>
    <row r="8" spans="1:17" x14ac:dyDescent="0.25">
      <c r="A8" s="21">
        <f>'Schedule of Works'!A8</f>
      </c>
      <c r="B8" s="23">
        <f>'Schedule of Works'!B8</f>
      </c>
      <c r="C8" s="21">
        <f>'Schedule of Works'!C8</f>
      </c>
      <c r="D8" s="17">
        <f>'Schedule of Works'!F8</f>
      </c>
      <c r="E8" s="17">
        <f>'Schedule of Works'!G8</f>
      </c>
      <c r="F8" s="24" t="s">
        <v>21</v>
      </c>
      <c r="G8" s="24" t="s">
        <v>21</v>
      </c>
      <c r="H8" s="24" t="s">
        <v>21</v>
      </c>
      <c r="I8" s="24" t="s">
        <v>21</v>
      </c>
      <c r="J8" s="24" t="s">
        <v>21</v>
      </c>
      <c r="K8" s="24" t="s">
        <v>21</v>
      </c>
      <c r="L8" s="24" t="s">
        <v>21</v>
      </c>
      <c r="M8" s="24" t="s">
        <v>21</v>
      </c>
      <c r="N8" s="24" t="s">
        <v>21</v>
      </c>
      <c r="O8" s="24" t="s">
        <v>21</v>
      </c>
      <c r="P8" s="24" t="s">
        <v>21</v>
      </c>
      <c r="Q8" s="24" t="s">
        <v>21</v>
      </c>
    </row>
    <row r="9" spans="1:17" x14ac:dyDescent="0.25">
      <c r="A9" s="21">
        <f>'Schedule of Works'!A9</f>
      </c>
      <c r="B9" s="23">
        <f>'Schedule of Works'!B9</f>
      </c>
      <c r="C9" s="21">
        <f>'Schedule of Works'!C9</f>
      </c>
      <c r="D9" s="17">
        <f>'Schedule of Works'!F9</f>
      </c>
      <c r="E9" s="17">
        <f>'Schedule of Works'!G9</f>
      </c>
      <c r="F9" s="24" t="s">
        <v>21</v>
      </c>
      <c r="G9" s="24" t="s">
        <v>21</v>
      </c>
      <c r="H9" s="24" t="s">
        <v>21</v>
      </c>
      <c r="I9" s="24" t="s">
        <v>21</v>
      </c>
      <c r="J9" s="24" t="s">
        <v>21</v>
      </c>
      <c r="K9" s="24" t="s">
        <v>21</v>
      </c>
      <c r="L9" s="24" t="s">
        <v>21</v>
      </c>
      <c r="M9" s="24" t="s">
        <v>21</v>
      </c>
      <c r="N9" s="24" t="s">
        <v>21</v>
      </c>
      <c r="O9" s="24" t="s">
        <v>21</v>
      </c>
      <c r="P9" s="24" t="s">
        <v>21</v>
      </c>
      <c r="Q9" s="24" t="s">
        <v>21</v>
      </c>
    </row>
    <row r="10" spans="1:17" x14ac:dyDescent="0.25">
      <c r="A10" s="21">
        <f>'Schedule of Works'!A10</f>
      </c>
      <c r="B10" s="23">
        <f>'Schedule of Works'!B10</f>
      </c>
      <c r="C10" s="21">
        <f>'Schedule of Works'!C10</f>
      </c>
      <c r="D10" s="17">
        <f>'Schedule of Works'!F10</f>
      </c>
      <c r="E10" s="17">
        <f>'Schedule of Works'!G10</f>
      </c>
      <c r="F10" s="24" t="s">
        <v>21</v>
      </c>
      <c r="G10" s="24" t="s">
        <v>21</v>
      </c>
      <c r="H10" s="24" t="s">
        <v>21</v>
      </c>
      <c r="I10" s="24" t="s">
        <v>21</v>
      </c>
      <c r="J10" s="24" t="s">
        <v>21</v>
      </c>
      <c r="K10" s="24" t="s">
        <v>21</v>
      </c>
      <c r="L10" s="24" t="s">
        <v>21</v>
      </c>
      <c r="M10" s="24" t="s">
        <v>21</v>
      </c>
      <c r="N10" s="24" t="s">
        <v>21</v>
      </c>
      <c r="O10" s="24" t="s">
        <v>21</v>
      </c>
      <c r="P10" s="24" t="s">
        <v>21</v>
      </c>
      <c r="Q10" s="24" t="s">
        <v>21</v>
      </c>
    </row>
    <row r="11" spans="1:17" x14ac:dyDescent="0.25">
      <c r="A11" s="21">
        <f>'Schedule of Works'!A11</f>
      </c>
      <c r="B11" s="23">
        <f>'Schedule of Works'!B11</f>
      </c>
      <c r="C11" s="21">
        <f>'Schedule of Works'!C11</f>
      </c>
      <c r="D11" s="17">
        <f>'Schedule of Works'!F11</f>
      </c>
      <c r="E11" s="17">
        <f>'Schedule of Works'!G11</f>
      </c>
      <c r="F11" s="24" t="s">
        <v>21</v>
      </c>
      <c r="G11" s="24" t="s">
        <v>21</v>
      </c>
      <c r="H11" s="24" t="s">
        <v>21</v>
      </c>
      <c r="I11" s="24" t="s">
        <v>21</v>
      </c>
      <c r="J11" s="24" t="s">
        <v>21</v>
      </c>
      <c r="K11" s="24" t="s">
        <v>21</v>
      </c>
      <c r="L11" s="24" t="s">
        <v>21</v>
      </c>
      <c r="M11" s="24" t="s">
        <v>21</v>
      </c>
      <c r="N11" s="24" t="s">
        <v>21</v>
      </c>
      <c r="O11" s="24" t="s">
        <v>21</v>
      </c>
      <c r="P11" s="24" t="s">
        <v>21</v>
      </c>
      <c r="Q11" s="24" t="s">
        <v>21</v>
      </c>
    </row>
    <row r="12" spans="1:17" x14ac:dyDescent="0.25">
      <c r="A12" s="21">
        <f>'Schedule of Works'!A12</f>
      </c>
      <c r="B12" s="23">
        <f>'Schedule of Works'!B12</f>
      </c>
      <c r="C12" s="21">
        <f>'Schedule of Works'!C12</f>
      </c>
      <c r="D12" s="17">
        <f>'Schedule of Works'!F12</f>
      </c>
      <c r="E12" s="17">
        <f>'Schedule of Works'!G12</f>
      </c>
      <c r="F12" s="24" t="s">
        <v>21</v>
      </c>
      <c r="G12" s="24" t="s">
        <v>21</v>
      </c>
      <c r="H12" s="24" t="s">
        <v>21</v>
      </c>
      <c r="I12" s="24" t="s">
        <v>21</v>
      </c>
      <c r="J12" s="24" t="s">
        <v>21</v>
      </c>
      <c r="K12" s="24" t="s">
        <v>21</v>
      </c>
      <c r="L12" s="24" t="s">
        <v>21</v>
      </c>
      <c r="M12" s="24" t="s">
        <v>21</v>
      </c>
      <c r="N12" s="24" t="s">
        <v>21</v>
      </c>
      <c r="O12" s="24" t="s">
        <v>21</v>
      </c>
      <c r="P12" s="24" t="s">
        <v>21</v>
      </c>
      <c r="Q12" s="24" t="s">
        <v>21</v>
      </c>
    </row>
    <row r="13" spans="1:17" x14ac:dyDescent="0.25">
      <c r="A13" s="21">
        <f>'Schedule of Works'!A13</f>
      </c>
      <c r="B13" s="23">
        <f>'Schedule of Works'!B13</f>
      </c>
      <c r="C13" s="21">
        <f>'Schedule of Works'!C13</f>
      </c>
      <c r="D13" s="17">
        <f>'Schedule of Works'!F13</f>
      </c>
      <c r="E13" s="17">
        <f>'Schedule of Works'!G13</f>
      </c>
      <c r="F13" s="24" t="s">
        <v>21</v>
      </c>
      <c r="G13" s="24" t="s">
        <v>21</v>
      </c>
      <c r="H13" s="24" t="s">
        <v>21</v>
      </c>
      <c r="I13" s="24" t="s">
        <v>21</v>
      </c>
      <c r="J13" s="24" t="s">
        <v>21</v>
      </c>
      <c r="K13" s="24" t="s">
        <v>21</v>
      </c>
      <c r="L13" s="24" t="s">
        <v>21</v>
      </c>
      <c r="M13" s="24" t="s">
        <v>21</v>
      </c>
      <c r="N13" s="24" t="s">
        <v>21</v>
      </c>
      <c r="O13" s="24" t="s">
        <v>21</v>
      </c>
      <c r="P13" s="24" t="s">
        <v>21</v>
      </c>
      <c r="Q13" s="24" t="s">
        <v>21</v>
      </c>
    </row>
    <row r="14" spans="1:17" x14ac:dyDescent="0.25">
      <c r="A14" s="21">
        <f>'Schedule of Works'!A14</f>
      </c>
      <c r="B14" s="23">
        <f>'Schedule of Works'!B14</f>
      </c>
      <c r="C14" s="21">
        <f>'Schedule of Works'!C14</f>
      </c>
      <c r="D14" s="17">
        <f>'Schedule of Works'!F14</f>
      </c>
      <c r="E14" s="17">
        <f>'Schedule of Works'!G14</f>
      </c>
      <c r="F14" s="24" t="s">
        <v>21</v>
      </c>
      <c r="G14" s="24" t="s">
        <v>21</v>
      </c>
      <c r="H14" s="24" t="s">
        <v>21</v>
      </c>
      <c r="I14" s="24" t="s">
        <v>21</v>
      </c>
      <c r="J14" s="24" t="s">
        <v>21</v>
      </c>
      <c r="K14" s="24" t="s">
        <v>21</v>
      </c>
      <c r="L14" s="24" t="s">
        <v>21</v>
      </c>
      <c r="M14" s="24" t="s">
        <v>21</v>
      </c>
      <c r="N14" s="24" t="s">
        <v>21</v>
      </c>
      <c r="O14" s="24" t="s">
        <v>21</v>
      </c>
      <c r="P14" s="24" t="s">
        <v>21</v>
      </c>
      <c r="Q14" s="24" t="s">
        <v>21</v>
      </c>
    </row>
    <row r="15" spans="1:17" x14ac:dyDescent="0.25">
      <c r="A15" s="21">
        <f>'Schedule of Works'!A15</f>
      </c>
      <c r="B15" s="23">
        <f>'Schedule of Works'!B15</f>
      </c>
      <c r="C15" s="21">
        <f>'Schedule of Works'!C15</f>
      </c>
      <c r="D15" s="17">
        <f>'Schedule of Works'!F15</f>
      </c>
      <c r="E15" s="17">
        <f>'Schedule of Works'!G15</f>
      </c>
      <c r="F15" s="24" t="s">
        <v>21</v>
      </c>
      <c r="G15" s="24" t="s">
        <v>21</v>
      </c>
      <c r="H15" s="24" t="s">
        <v>21</v>
      </c>
      <c r="I15" s="24" t="s">
        <v>21</v>
      </c>
      <c r="J15" s="24" t="s">
        <v>21</v>
      </c>
      <c r="K15" s="24" t="s">
        <v>21</v>
      </c>
      <c r="L15" s="24" t="s">
        <v>21</v>
      </c>
      <c r="M15" s="24" t="s">
        <v>21</v>
      </c>
      <c r="N15" s="24" t="s">
        <v>21</v>
      </c>
      <c r="O15" s="24" t="s">
        <v>21</v>
      </c>
      <c r="P15" s="24" t="s">
        <v>21</v>
      </c>
      <c r="Q15" s="24" t="s">
        <v>21</v>
      </c>
    </row>
    <row r="16" spans="1:17" x14ac:dyDescent="0.25">
      <c r="A16" s="21">
        <f>'Schedule of Works'!A16</f>
      </c>
      <c r="B16" s="23">
        <f>'Schedule of Works'!B16</f>
      </c>
      <c r="C16" s="21">
        <f>'Schedule of Works'!C16</f>
      </c>
      <c r="D16" s="17">
        <f>'Schedule of Works'!F16</f>
      </c>
      <c r="E16" s="17">
        <f>'Schedule of Works'!G16</f>
      </c>
      <c r="F16" s="24" t="s">
        <v>21</v>
      </c>
      <c r="G16" s="24" t="s">
        <v>21</v>
      </c>
      <c r="H16" s="24" t="s">
        <v>21</v>
      </c>
      <c r="I16" s="24" t="s">
        <v>21</v>
      </c>
      <c r="J16" s="24" t="s">
        <v>21</v>
      </c>
      <c r="K16" s="24" t="s">
        <v>21</v>
      </c>
      <c r="L16" s="24" t="s">
        <v>21</v>
      </c>
      <c r="M16" s="24" t="s">
        <v>21</v>
      </c>
      <c r="N16" s="24" t="s">
        <v>21</v>
      </c>
      <c r="O16" s="24" t="s">
        <v>21</v>
      </c>
      <c r="P16" s="24" t="s">
        <v>21</v>
      </c>
      <c r="Q16" s="24" t="s">
        <v>21</v>
      </c>
    </row>
    <row r="17" spans="1:17" x14ac:dyDescent="0.25">
      <c r="A17" s="21">
        <f>'Schedule of Works'!A17</f>
      </c>
      <c r="B17" s="23">
        <f>'Schedule of Works'!B17</f>
      </c>
      <c r="C17" s="21">
        <f>'Schedule of Works'!C17</f>
      </c>
      <c r="D17" s="17">
        <f>'Schedule of Works'!F17</f>
      </c>
      <c r="E17" s="17">
        <f>'Schedule of Works'!G17</f>
      </c>
      <c r="F17" s="24" t="s">
        <v>21</v>
      </c>
      <c r="G17" s="24" t="s">
        <v>21</v>
      </c>
      <c r="H17" s="24" t="s">
        <v>21</v>
      </c>
      <c r="I17" s="24" t="s">
        <v>21</v>
      </c>
      <c r="J17" s="24" t="s">
        <v>21</v>
      </c>
      <c r="K17" s="24" t="s">
        <v>21</v>
      </c>
      <c r="L17" s="24" t="s">
        <v>21</v>
      </c>
      <c r="M17" s="24" t="s">
        <v>21</v>
      </c>
      <c r="N17" s="24" t="s">
        <v>21</v>
      </c>
      <c r="O17" s="24" t="s">
        <v>21</v>
      </c>
      <c r="P17" s="24" t="s">
        <v>21</v>
      </c>
      <c r="Q17" s="24" t="s">
        <v>21</v>
      </c>
    </row>
    <row r="18" spans="1:17" x14ac:dyDescent="0.25">
      <c r="A18" s="21">
        <f>'Schedule of Works'!A18</f>
      </c>
      <c r="B18" s="23">
        <f>'Schedule of Works'!B18</f>
      </c>
      <c r="C18" s="21">
        <f>'Schedule of Works'!C18</f>
      </c>
      <c r="D18" s="17">
        <f>'Schedule of Works'!F18</f>
      </c>
      <c r="E18" s="17">
        <f>'Schedule of Works'!G18</f>
      </c>
      <c r="F18" s="24" t="s">
        <v>21</v>
      </c>
      <c r="G18" s="24" t="s">
        <v>21</v>
      </c>
      <c r="H18" s="24" t="s">
        <v>21</v>
      </c>
      <c r="I18" s="24" t="s">
        <v>21</v>
      </c>
      <c r="J18" s="24" t="s">
        <v>21</v>
      </c>
      <c r="K18" s="24" t="s">
        <v>21</v>
      </c>
      <c r="L18" s="24" t="s">
        <v>21</v>
      </c>
      <c r="M18" s="24" t="s">
        <v>21</v>
      </c>
      <c r="N18" s="24" t="s">
        <v>21</v>
      </c>
      <c r="O18" s="24" t="s">
        <v>21</v>
      </c>
      <c r="P18" s="24" t="s">
        <v>21</v>
      </c>
      <c r="Q18" s="24" t="s">
        <v>21</v>
      </c>
    </row>
    <row r="19" spans="1:17" x14ac:dyDescent="0.25">
      <c r="A19" s="21">
        <f>'Schedule of Works'!A19</f>
      </c>
      <c r="B19" s="23">
        <f>'Schedule of Works'!B19</f>
      </c>
      <c r="C19" s="21">
        <f>'Schedule of Works'!C19</f>
      </c>
      <c r="D19" s="17">
        <f>'Schedule of Works'!F19</f>
      </c>
      <c r="E19" s="17">
        <f>'Schedule of Works'!G19</f>
      </c>
      <c r="F19" s="24" t="s">
        <v>21</v>
      </c>
      <c r="G19" s="24" t="s">
        <v>21</v>
      </c>
      <c r="H19" s="24" t="s">
        <v>21</v>
      </c>
      <c r="I19" s="24" t="s">
        <v>21</v>
      </c>
      <c r="J19" s="24" t="s">
        <v>21</v>
      </c>
      <c r="K19" s="24" t="s">
        <v>21</v>
      </c>
      <c r="L19" s="24" t="s">
        <v>21</v>
      </c>
      <c r="M19" s="24" t="s">
        <v>21</v>
      </c>
      <c r="N19" s="24" t="s">
        <v>21</v>
      </c>
      <c r="O19" s="24" t="s">
        <v>21</v>
      </c>
      <c r="P19" s="24" t="s">
        <v>21</v>
      </c>
      <c r="Q19" s="24" t="s">
        <v>21</v>
      </c>
    </row>
    <row r="20" spans="1:17" x14ac:dyDescent="0.25">
      <c r="A20" s="21">
        <f>'Schedule of Works'!A20</f>
      </c>
      <c r="B20" s="23">
        <f>'Schedule of Works'!B20</f>
      </c>
      <c r="C20" s="21">
        <f>'Schedule of Works'!C20</f>
      </c>
      <c r="D20" s="17">
        <f>'Schedule of Works'!F20</f>
      </c>
      <c r="E20" s="17">
        <f>'Schedule of Works'!G20</f>
      </c>
      <c r="F20" s="24" t="s">
        <v>21</v>
      </c>
      <c r="G20" s="24" t="s">
        <v>21</v>
      </c>
      <c r="H20" s="24" t="s">
        <v>21</v>
      </c>
      <c r="I20" s="24" t="s">
        <v>21</v>
      </c>
      <c r="J20" s="24" t="s">
        <v>21</v>
      </c>
      <c r="K20" s="24" t="s">
        <v>21</v>
      </c>
      <c r="L20" s="24" t="s">
        <v>21</v>
      </c>
      <c r="M20" s="24" t="s">
        <v>21</v>
      </c>
      <c r="N20" s="24" t="s">
        <v>21</v>
      </c>
      <c r="O20" s="24" t="s">
        <v>21</v>
      </c>
      <c r="P20" s="24" t="s">
        <v>21</v>
      </c>
      <c r="Q20" s="24" t="s">
        <v>21</v>
      </c>
    </row>
    <row r="21" spans="1:17" x14ac:dyDescent="0.25">
      <c r="A21" s="21">
        <f>'Schedule of Works'!A21</f>
      </c>
      <c r="B21" s="23">
        <f>'Schedule of Works'!B21</f>
      </c>
      <c r="C21" s="21">
        <f>'Schedule of Works'!C21</f>
      </c>
      <c r="D21" s="17">
        <f>'Schedule of Works'!F21</f>
      </c>
      <c r="E21" s="17">
        <f>'Schedule of Works'!G21</f>
      </c>
      <c r="F21" s="24" t="s">
        <v>21</v>
      </c>
      <c r="G21" s="24" t="s">
        <v>21</v>
      </c>
      <c r="H21" s="24" t="s">
        <v>21</v>
      </c>
      <c r="I21" s="24" t="s">
        <v>21</v>
      </c>
      <c r="J21" s="24" t="s">
        <v>21</v>
      </c>
      <c r="K21" s="24" t="s">
        <v>21</v>
      </c>
      <c r="L21" s="24" t="s">
        <v>21</v>
      </c>
      <c r="M21" s="24" t="s">
        <v>21</v>
      </c>
      <c r="N21" s="24" t="s">
        <v>21</v>
      </c>
      <c r="O21" s="24" t="s">
        <v>21</v>
      </c>
      <c r="P21" s="24" t="s">
        <v>21</v>
      </c>
      <c r="Q21" s="24" t="s">
        <v>21</v>
      </c>
    </row>
  </sheetData>
  <mergeCells count="2">
    <mergeCell ref="A1:Q1"/>
    <mergeCell ref="A2:Q2"/>
  </mergeCells>
  <conditionalFormatting sqref="F5:Q21">
    <cfRule type="expression" dxfId="0" priority="1">
      <formula>($D5&lt;=F$4+6)*($E5&gt;=F$4)</formula>
    </cfRule>
  </conditionalFormatting>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workbookViewId="0" showGridLines="0"/>
  </sheetViews>
  <sheetFormatPr defaultRowHeight="15" outlineLevelRow="0" outlineLevelCol="0" x14ac:dyDescent="55"/>
  <cols>
    <col min="1" max="1" width="28" customWidth="1"/>
    <col min="2" max="2" width="16" customWidth="1"/>
    <col min="3" max="3" width="20" customWidth="1"/>
    <col min="4" max="4" width="14" customWidth="1"/>
    <col min="5" max="5" width="16" customWidth="1"/>
  </cols>
  <sheetData>
    <row r="1" spans="1:5" x14ac:dyDescent="0.25">
      <c r="A1" s="1" t="s">
        <v>74</v>
      </c>
      <c r="B1" s="1"/>
      <c r="C1" s="1"/>
      <c r="D1" s="1"/>
      <c r="E1" s="1"/>
    </row>
    <row r="2" spans="1:1" x14ac:dyDescent="0.25">
      <c r="A2" s="2"/>
    </row>
    <row r="3" spans="1:2" x14ac:dyDescent="0.25">
      <c r="A3" s="5" t="s">
        <v>75</v>
      </c>
      <c r="B3" s="17">
        <f>'Project Setup'!$B$6</f>
      </c>
    </row>
    <row r="4" spans="1:2" x14ac:dyDescent="0.25">
      <c r="A4" s="5" t="s">
        <v>76</v>
      </c>
      <c r="B4" s="25" t="s">
        <v>40</v>
      </c>
    </row>
    <row r="5" spans="1:1" x14ac:dyDescent="0.25">
      <c r="A5" s="2"/>
    </row>
    <row r="6" spans="1:5" x14ac:dyDescent="0.25">
      <c r="A6" s="3" t="s">
        <v>77</v>
      </c>
      <c r="B6" s="3"/>
      <c r="C6" s="3"/>
      <c r="D6" s="3"/>
      <c r="E6" s="3"/>
    </row>
    <row r="7" spans="1:4" x14ac:dyDescent="0.25">
      <c r="A7" s="2" t="s">
        <v>78</v>
      </c>
      <c r="B7" s="2"/>
      <c r="C7" s="2"/>
      <c r="D7" s="26">
        <f>SUMIF('Schedule of Works'!$C$5:$C$21,$B$4,'Schedule of Works'!$J$5:$J$21)</f>
      </c>
    </row>
    <row r="8" spans="1:4" x14ac:dyDescent="0.25">
      <c r="A8" s="2" t="s">
        <v>79</v>
      </c>
      <c r="B8" s="2"/>
      <c r="C8" s="2"/>
      <c r="D8" s="26">
        <f>SUMIF('Schedule of Works'!$C$5:$C$21,$B$4,'Schedule of Works'!$E$5:$E$21)</f>
      </c>
    </row>
    <row r="9" spans="1:4" x14ac:dyDescent="0.25">
      <c r="A9" s="2" t="s">
        <v>80</v>
      </c>
      <c r="B9" s="2"/>
      <c r="C9" s="2"/>
      <c r="D9" s="26">
        <f>SUMIFS('Schedule of Works'!$J$5:$J$21,'Schedule of Works'!$C$5:$C$21,$B$4,'Schedule of Works'!$H$5:$H$21,"Complete")</f>
      </c>
    </row>
    <row r="10" spans="1:4" x14ac:dyDescent="0.25">
      <c r="A10" s="2" t="s">
        <v>81</v>
      </c>
      <c r="B10" s="2"/>
      <c r="C10" s="2"/>
      <c r="D10" s="26">
        <f>SUMIFS('Schedule of Works'!$J$5:$J$21,'Schedule of Works'!$C$5:$C$21,$B$4,'Schedule of Works'!$H$5:$H$21,"In Progress")</f>
      </c>
    </row>
    <row r="11" spans="1:4" x14ac:dyDescent="0.25">
      <c r="A11" s="2" t="s">
        <v>82</v>
      </c>
      <c r="B11" s="2"/>
      <c r="C11" s="2"/>
      <c r="D11" s="26">
        <f>SUMIFS('Schedule of Works'!$J$5:$J$21,'Schedule of Works'!$C$5:$C$21,$B$4,'Schedule of Works'!$H$5:$H$21,"Not Started")</f>
      </c>
    </row>
    <row r="12" spans="1:4" x14ac:dyDescent="0.25">
      <c r="A12" s="2" t="s">
        <v>83</v>
      </c>
      <c r="B12" s="2"/>
      <c r="C12" s="2"/>
      <c r="D12" s="27">
        <f>IFERROR(SUMIF('Schedule of Works'!$C$5:$C$21,$B$4,'Schedule of Works'!$I$5:$I$21)/D7,0)</f>
      </c>
    </row>
    <row r="13" spans="1:1" x14ac:dyDescent="0.25">
      <c r="A13" s="2"/>
    </row>
    <row r="14" spans="1:5" x14ac:dyDescent="0.25">
      <c r="A14" s="3" t="s">
        <v>84</v>
      </c>
      <c r="B14" s="3"/>
      <c r="C14" s="3"/>
      <c r="D14" s="3"/>
      <c r="E14" s="3"/>
    </row>
    <row r="15" spans="1:4" x14ac:dyDescent="0.25">
      <c r="A15" s="2" t="s">
        <v>85</v>
      </c>
      <c r="B15" s="2"/>
      <c r="C15" s="2"/>
      <c r="D15" s="28">
        <f>'Project Setup'!$B$5</f>
      </c>
    </row>
    <row r="16" spans="1:4" x14ac:dyDescent="0.25">
      <c r="A16" s="2" t="s">
        <v>86</v>
      </c>
      <c r="B16" s="2"/>
      <c r="C16" s="2"/>
      <c r="D16" s="29">
        <f>LARGE('Schedule of Works'!$G$5:$G$21,1)</f>
      </c>
    </row>
    <row r="17" spans="1:4" x14ac:dyDescent="0.25">
      <c r="A17" s="2" t="s">
        <v>87</v>
      </c>
      <c r="B17" s="2"/>
      <c r="C17" s="2"/>
      <c r="D17" s="30">
        <f>D16-D15+1</f>
      </c>
    </row>
    <row r="18" spans="1:4" x14ac:dyDescent="0.25">
      <c r="A18" s="2" t="s">
        <v>88</v>
      </c>
      <c r="B18" s="2"/>
      <c r="C18" s="2"/>
      <c r="D18" s="31">
        <f>SUM('Schedule of Works'!$J$5:$J$21)</f>
      </c>
    </row>
    <row r="19" spans="1:4" x14ac:dyDescent="0.25">
      <c r="A19" s="2" t="s">
        <v>89</v>
      </c>
      <c r="B19" s="2"/>
      <c r="C19" s="2"/>
      <c r="D19" s="31">
        <f>SUMIF('Schedule of Works'!$H$5:$H$21,"Complete",'Schedule of Works'!$J$5:$J$21)</f>
      </c>
    </row>
    <row r="20" spans="1:4" x14ac:dyDescent="0.25">
      <c r="A20" s="2" t="s">
        <v>90</v>
      </c>
      <c r="B20" s="2"/>
      <c r="C20" s="2"/>
      <c r="D20" s="31">
        <f>SUMIF('Schedule of Works'!$H$5:$H$21,"In Progress",'Schedule of Works'!$J$5:$J$21)</f>
      </c>
    </row>
    <row r="21" spans="1:4" x14ac:dyDescent="0.25">
      <c r="A21" s="2" t="s">
        <v>91</v>
      </c>
      <c r="B21" s="2"/>
      <c r="C21" s="2"/>
      <c r="D21" s="31">
        <f>SUMIF('Schedule of Works'!$H$5:$H$21,"Not Started",'Schedule of Works'!$J$5:$J$21)</f>
      </c>
    </row>
    <row r="22" spans="1:4" x14ac:dyDescent="0.25">
      <c r="A22" s="2" t="s">
        <v>92</v>
      </c>
      <c r="B22" s="2"/>
      <c r="C22" s="2"/>
      <c r="D22" s="32">
        <f>IFERROR(SUM('Schedule of Works'!$I$5:$I$21)/D18,0)</f>
      </c>
    </row>
    <row r="23" spans="1:1" x14ac:dyDescent="0.25">
      <c r="A23" s="2"/>
    </row>
    <row r="24" spans="1:5" x14ac:dyDescent="0.25">
      <c r="A24" s="3" t="s">
        <v>93</v>
      </c>
      <c r="B24" s="3"/>
      <c r="C24" s="3"/>
      <c r="D24" s="3"/>
      <c r="E24" s="3"/>
    </row>
    <row r="25" ht="30" customHeight="1" spans="1:5" x14ac:dyDescent="0.25">
      <c r="A25" s="14" t="s">
        <v>47</v>
      </c>
      <c r="B25" s="14" t="s">
        <v>78</v>
      </c>
      <c r="C25" s="14" t="s">
        <v>79</v>
      </c>
      <c r="D25" s="14" t="s">
        <v>80</v>
      </c>
      <c r="E25" s="14" t="s">
        <v>83</v>
      </c>
    </row>
    <row r="26" spans="1:5" x14ac:dyDescent="0.25">
      <c r="A26" s="33" t="s">
        <v>37</v>
      </c>
      <c r="B26" s="34">
        <f>SUMIF('Schedule of Works'!$C$5:$C$21,"General Conditions",'Schedule of Works'!$J$5:$J$21)</f>
      </c>
      <c r="C26" s="34">
        <f>SUMIF('Schedule of Works'!$C$5:$C$21,"General Conditions",'Schedule of Works'!$E$5:$E$21)</f>
      </c>
      <c r="D26" s="34">
        <f>SUMIFS('Schedule of Works'!$J$5:$J$21,'Schedule of Works'!$C$5:$C$21,"General Conditions",'Schedule of Works'!$H$5:$H$21,"Complete")</f>
      </c>
      <c r="E26" s="35">
        <f>IFERROR(SUMIF('Schedule of Works'!$C$5:$C$21,"General Conditions",'Schedule of Works'!$I$5:$I$21)/B26,0)</f>
      </c>
    </row>
    <row r="27" spans="1:5" x14ac:dyDescent="0.25">
      <c r="A27" s="33" t="s">
        <v>38</v>
      </c>
      <c r="B27" s="34">
        <f>SUMIF('Schedule of Works'!$C$5:$C$21,"Sitework",'Schedule of Works'!$J$5:$J$21)</f>
      </c>
      <c r="C27" s="34">
        <f>SUMIF('Schedule of Works'!$C$5:$C$21,"Sitework",'Schedule of Works'!$E$5:$E$21)</f>
      </c>
      <c r="D27" s="34">
        <f>SUMIFS('Schedule of Works'!$J$5:$J$21,'Schedule of Works'!$C$5:$C$21,"Sitework",'Schedule of Works'!$H$5:$H$21,"Complete")</f>
      </c>
      <c r="E27" s="35">
        <f>IFERROR(SUMIF('Schedule of Works'!$C$5:$C$21,"Sitework",'Schedule of Works'!$I$5:$I$21)/B27,0)</f>
      </c>
    </row>
    <row r="28" spans="1:5" x14ac:dyDescent="0.25">
      <c r="A28" s="33" t="s">
        <v>39</v>
      </c>
      <c r="B28" s="34">
        <f>SUMIF('Schedule of Works'!$C$5:$C$21,"Foundation",'Schedule of Works'!$J$5:$J$21)</f>
      </c>
      <c r="C28" s="34">
        <f>SUMIF('Schedule of Works'!$C$5:$C$21,"Foundation",'Schedule of Works'!$E$5:$E$21)</f>
      </c>
      <c r="D28" s="34">
        <f>SUMIFS('Schedule of Works'!$J$5:$J$21,'Schedule of Works'!$C$5:$C$21,"Foundation",'Schedule of Works'!$H$5:$H$21,"Complete")</f>
      </c>
      <c r="E28" s="35">
        <f>IFERROR(SUMIF('Schedule of Works'!$C$5:$C$21,"Foundation",'Schedule of Works'!$I$5:$I$21)/B28,0)</f>
      </c>
    </row>
    <row r="29" spans="1:5" x14ac:dyDescent="0.25">
      <c r="A29" s="33" t="s">
        <v>40</v>
      </c>
      <c r="B29" s="34">
        <f>SUMIF('Schedule of Works'!$C$5:$C$21,"Framing",'Schedule of Works'!$J$5:$J$21)</f>
      </c>
      <c r="C29" s="34">
        <f>SUMIF('Schedule of Works'!$C$5:$C$21,"Framing",'Schedule of Works'!$E$5:$E$21)</f>
      </c>
      <c r="D29" s="34">
        <f>SUMIFS('Schedule of Works'!$J$5:$J$21,'Schedule of Works'!$C$5:$C$21,"Framing",'Schedule of Works'!$H$5:$H$21,"Complete")</f>
      </c>
      <c r="E29" s="35">
        <f>IFERROR(SUMIF('Schedule of Works'!$C$5:$C$21,"Framing",'Schedule of Works'!$I$5:$I$21)/B29,0)</f>
      </c>
    </row>
    <row r="30" spans="1:5" x14ac:dyDescent="0.25">
      <c r="A30" s="33" t="s">
        <v>41</v>
      </c>
      <c r="B30" s="34">
        <f>SUMIF('Schedule of Works'!$C$5:$C$21,"MEP",'Schedule of Works'!$J$5:$J$21)</f>
      </c>
      <c r="C30" s="34">
        <f>SUMIF('Schedule of Works'!$C$5:$C$21,"MEP",'Schedule of Works'!$E$5:$E$21)</f>
      </c>
      <c r="D30" s="34">
        <f>SUMIFS('Schedule of Works'!$J$5:$J$21,'Schedule of Works'!$C$5:$C$21,"MEP",'Schedule of Works'!$H$5:$H$21,"Complete")</f>
      </c>
      <c r="E30" s="35">
        <f>IFERROR(SUMIF('Schedule of Works'!$C$5:$C$21,"MEP",'Schedule of Works'!$I$5:$I$21)/B30,0)</f>
      </c>
    </row>
    <row r="31" spans="1:5" x14ac:dyDescent="0.25">
      <c r="A31" s="33" t="s">
        <v>42</v>
      </c>
      <c r="B31" s="34">
        <f>SUMIF('Schedule of Works'!$C$5:$C$21,"Finishes",'Schedule of Works'!$J$5:$J$21)</f>
      </c>
      <c r="C31" s="34">
        <f>SUMIF('Schedule of Works'!$C$5:$C$21,"Finishes",'Schedule of Works'!$E$5:$E$21)</f>
      </c>
      <c r="D31" s="34">
        <f>SUMIFS('Schedule of Works'!$J$5:$J$21,'Schedule of Works'!$C$5:$C$21,"Finishes",'Schedule of Works'!$H$5:$H$21,"Complete")</f>
      </c>
      <c r="E31" s="35">
        <f>IFERROR(SUMIF('Schedule of Works'!$C$5:$C$21,"Finishes",'Schedule of Works'!$I$5:$I$21)/B31,0)</f>
      </c>
    </row>
    <row r="32" spans="1:5" x14ac:dyDescent="0.25">
      <c r="A32" s="33" t="s">
        <v>43</v>
      </c>
      <c r="B32" s="34">
        <f>SUMIF('Schedule of Works'!$C$5:$C$21,"Exterior",'Schedule of Works'!$J$5:$J$21)</f>
      </c>
      <c r="C32" s="34">
        <f>SUMIF('Schedule of Works'!$C$5:$C$21,"Exterior",'Schedule of Works'!$E$5:$E$21)</f>
      </c>
      <c r="D32" s="34">
        <f>SUMIFS('Schedule of Works'!$J$5:$J$21,'Schedule of Works'!$C$5:$C$21,"Exterior",'Schedule of Works'!$H$5:$H$21,"Complete")</f>
      </c>
      <c r="E32" s="35">
        <f>IFERROR(SUMIF('Schedule of Works'!$C$5:$C$21,"Exterior",'Schedule of Works'!$I$5:$I$21)/B32,0)</f>
      </c>
    </row>
    <row r="33" spans="1:1" x14ac:dyDescent="0.25">
      <c r="A33" s="2"/>
    </row>
    <row r="34" ht="30" customHeight="1" spans="1:5" x14ac:dyDescent="0.25">
      <c r="A34" s="36" t="s">
        <v>29</v>
      </c>
      <c r="B34" s="36"/>
      <c r="C34" s="36"/>
      <c r="D34" s="36"/>
      <c r="E34" s="36"/>
    </row>
  </sheetData>
  <mergeCells count="19">
    <mergeCell ref="A1:E1"/>
    <mergeCell ref="A6:E6"/>
    <mergeCell ref="A7:C7"/>
    <mergeCell ref="A8:C8"/>
    <mergeCell ref="A9:C9"/>
    <mergeCell ref="A10:C10"/>
    <mergeCell ref="A11:C11"/>
    <mergeCell ref="A12:C12"/>
    <mergeCell ref="A14:E14"/>
    <mergeCell ref="A15:C15"/>
    <mergeCell ref="A16:C16"/>
    <mergeCell ref="A17:C17"/>
    <mergeCell ref="A18:C18"/>
    <mergeCell ref="A19:C19"/>
    <mergeCell ref="A20:C20"/>
    <mergeCell ref="A21:C21"/>
    <mergeCell ref="A22:C22"/>
    <mergeCell ref="A24:E24"/>
    <mergeCell ref="A34:E34"/>
  </mergeCells>
  <dataValidations count="1">
    <dataValidation type="list" showErrorMessage="1" errorTitle="Invalid trade" error="Choose one of: General Conditions, Sitework, Foundation, Framing, MEP, Finishes, Exterior" sqref="B4">
      <formula1>"General Conditions,Sitework,Foundation,Framing,MEP,Finishes,Exterior"</formula1>
    </dataValidation>
  </dataValidations>
  <hyperlinks>
    <hyperlink ref="A34"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Project Setup</vt:lpstr>
      <vt:lpstr>Schedule of Works</vt:lpstr>
      <vt:lpstr>Gantt</vt:lpstr>
      <vt:lpstr>Dashboard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Excel.TV</dc:creator>
  <dc:title/>
  <dc:subject/>
  <dc:description/>
  <cp:keywords/>
  <cp:category/>
  <cp:lastModifiedBy>Excel.TV template generator</cp:lastModifiedBy>
  <dcterms:created xsi:type="dcterms:W3CDTF">2026-09-29T17:57:18Z</dcterms:created>
  <dcterms:modified xsi:type="dcterms:W3CDTF">2026-09-29T17:57:18Z</dcterms:modified>
</cp:coreProperties>
</file>