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ategories" state="visible" r:id="rId5"/>
    <sheet sheetId="3" name="Monthly Actuals Input" state="visible" r:id="rId6"/>
    <sheet sheetId="4" name="Monthly Budget Input" state="visible" r:id="rId7"/>
    <sheet sheetId="5" name="Budget vs Actual" state="visible" r:id="rId8"/>
    <sheet sheetId="6" name="Summary" state="visible" r:id="rId9"/>
  </sheets>
  <calcPr calcId="171027"/>
</workbook>
</file>

<file path=xl/sharedStrings.xml><?xml version="1.0" encoding="utf-8"?>
<sst xmlns="http://schemas.openxmlformats.org/spreadsheetml/2006/main" count="225" uniqueCount="126">
  <si>
    <t>Business Budget Template</t>
  </si>
  <si>
    <t>Purpose</t>
  </si>
  <si>
    <t>This workbook helps a small business owner or bookkeeper run a full-year budget vs. actual review: enter your monthly actual and budgeted amounts by income/expense category, then see category-level variance, a fixed vs. variable expense split, a month-by-month income/expense/net income trend, and a year-end summary. Replace the sample categories and figures with your own — every formula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</si>
  <si>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</si>
  <si>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</si>
  <si>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</si>
  <si>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Categories</t>
  </si>
  <si>
    <t>The master list of income and expense categories (code, name, type, group, notes). Group marks Expense categories as Fixed or Variable; it is N/A for Income categories. Add, remove, or rename categories here — the rest of the workbook looks up from this list.</t>
  </si>
  <si>
    <t>Monthly Actuals Input</t>
  </si>
  <si>
    <t>Enter your actual amounts per category for each of the 12 months. Category Name and Type are looked up automatically; only enter values in the monthly columns. A Total column sums Jan-Dec automatically.</t>
  </si>
  <si>
    <t>Monthly Budget Input</t>
  </si>
  <si>
    <t>Enter your budgeted amounts per category for each of the 12 months, in the same layout as Monthly Actuals Input.</t>
  </si>
  <si>
    <t>Budget vs Actual</t>
  </si>
  <si>
    <t>Automatically compares annual actual vs. annual budget for every category, flagging any category more than 15% off budget for the year.</t>
  </si>
  <si>
    <t>Summary</t>
  </si>
  <si>
    <t>The year-end summary: income/expense/net income vs. budget, a fixed vs. variable expense split, a month-by-month trend table for the full year, how many categories are flagged for review, and the three largest dollar variances.</t>
  </si>
  <si>
    <t>How to use this workbook</t>
  </si>
  <si>
    <t>1. Open the Categories sheet and edit the category list to match your own books (keep each Category Code unique). Set Type to Income or Expense on every row, and set Group to Fixed or Variable on every Expense row.</t>
  </si>
  <si>
    <t>2. Open Monthly Actuals Input and enter your actual amounts for each category, for each of the 12 months.</t>
  </si>
  <si>
    <t>3. Open Monthly Budget Input and enter your budgeted amounts for each category, for each of the 12 months.</t>
  </si>
  <si>
    <t>4. Review the Budget vs Actual sheet for category-level annual variance — any category more than 15% off budget for the year is flagged "Review".</t>
  </si>
  <si>
    <t>5. Open the Summary sheet to see the year-end income/expense/net income totals, the fixed vs. variable expense split, and the month-by-month trend across the full year.</t>
  </si>
  <si>
    <t>6. Share the Summary sheet with a co-owner, lender, or accountant — the monthly trend table and top variance categories are usually the first things they ask about.</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</si>
  <si>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</si>
  <si>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</si>
  <si>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</si>
  <si>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</si>
  <si>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</si>
  <si>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</si>
  <si>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IF, IFERROR, INDEX, MATCH, ABS, ROUND, LARGE) is natively supported in Google Sheets, so no formula substitutions are required.</t>
  </si>
  <si>
    <t>Limitations</t>
  </si>
  <si>
    <t>This template assumes each Category Code is unique and appears exactly once on the Categories, Monthly Actuals Input, and Monthly Budget Input sheets in the same set of rows. The Fixed vs. Variable split depends on the Group value you set on each Expense category — it is a manual designation, not derived automatically. The "top 3 variance" ranking on the Summary sheet uses LARGE + MATCH, which returns the first matching category if two categories tie exactly on absolute dollar variance — a known limitation of that lookup pattern without an added tie-breaker column. The 15% review threshold on Budget vs Actual is a fixed sample value — change the flag formula there if you use a different threshold. No macros, no external connections — everything here is a native formula, which is what keeps the workbook portable between Excel and Google Sheets with zero substitutions.</t>
  </si>
  <si>
    <t>★ Free template from Excel.TV — get more free Excel &amp; Google Sheets templates →</t>
  </si>
  <si>
    <t>Category Code</t>
  </si>
  <si>
    <t>Category Name</t>
  </si>
  <si>
    <t>Type</t>
  </si>
  <si>
    <t>Group</t>
  </si>
  <si>
    <t>Notes</t>
  </si>
  <si>
    <t>INC-100</t>
  </si>
  <si>
    <t>Product &amp; Service Revenue</t>
  </si>
  <si>
    <t>Income</t>
  </si>
  <si>
    <t>N/A</t>
  </si>
  <si>
    <t>Core revenue from product sales and delivered services — the main operating revenue line, with a seasonal ramp into Q4.</t>
  </si>
  <si>
    <t>INC-110</t>
  </si>
  <si>
    <t>Consulting &amp; Contract Revenue</t>
  </si>
  <si>
    <t>Project-based consulting and contract work billed separately from core product/service revenue.</t>
  </si>
  <si>
    <t>INC-120</t>
  </si>
  <si>
    <t>Other Income</t>
  </si>
  <si>
    <t>Interest income, refunds, and other non-operating income that does not recur predictably.</t>
  </si>
  <si>
    <t>EXP-200</t>
  </si>
  <si>
    <t>Payroll &amp; Benefits</t>
  </si>
  <si>
    <t>Expense</t>
  </si>
  <si>
    <t>Fixed</t>
  </si>
  <si>
    <t>Salaries, wages, payroll tax, and benefits for all staff; the December figure includes year-end bonuses.</t>
  </si>
  <si>
    <t>EXP-210</t>
  </si>
  <si>
    <t>Rent &amp; Utilities</t>
  </si>
  <si>
    <t>Office/warehouse lease plus electricity, gas, and water; peaks in summer and winter with heating/cooling load.</t>
  </si>
  <si>
    <t>EXP-220</t>
  </si>
  <si>
    <t>Insurance</t>
  </si>
  <si>
    <t>General liability, property, and business insurance premiums; a rate increase took effect mid-year.</t>
  </si>
  <si>
    <t>EXP-230</t>
  </si>
  <si>
    <t>Loan &amp; Debt Payments</t>
  </si>
  <si>
    <t>Scheduled principal and interest payments on a business term loan.</t>
  </si>
  <si>
    <t>EXP-240</t>
  </si>
  <si>
    <t>Software &amp; Subscriptions</t>
  </si>
  <si>
    <t>Recurring SaaS tools, licenses, and cloud hosting; a few new seats were added through the year.</t>
  </si>
  <si>
    <t>EXP-300</t>
  </si>
  <si>
    <t>Marketing &amp; Advertising</t>
  </si>
  <si>
    <t>Variable</t>
  </si>
  <si>
    <t>Paid ads, content, and campaigns; spend ramps up sharply for the Q4 holiday selling season.</t>
  </si>
  <si>
    <t>EXP-310</t>
  </si>
  <si>
    <t>Office Supplies &amp; Equipment</t>
  </si>
  <si>
    <t>Consumables and small equipment purchases; typically higher toward year-end restocking.</t>
  </si>
  <si>
    <t>EXP-320</t>
  </si>
  <si>
    <t>Professional Services</t>
  </si>
  <si>
    <t>Legal and accounting fees; spikes in January (year-end close) and December (tax planning).</t>
  </si>
  <si>
    <t>EXP-330</t>
  </si>
  <si>
    <t>Travel &amp; Meals</t>
  </si>
  <si>
    <t>Client travel, meals, and entertainment; higher during peak sales season mid-year and around Q4 events.</t>
  </si>
  <si>
    <t>EXP-340</t>
  </si>
  <si>
    <t>Miscellaneous &amp; Other Expenses</t>
  </si>
  <si>
    <t>Small, irregular costs that do not fit another category.</t>
  </si>
  <si>
    <t>Enter your actual amounts for each category below, for each month. Category Name and Type are looked up automatically from the Categories sheet — do not type into those columns. Total sums Jan-Dec automatically.</t>
  </si>
  <si>
    <t>Jan</t>
  </si>
  <si>
    <t>Feb</t>
  </si>
  <si>
    <t>Mar</t>
  </si>
  <si>
    <t>Apr</t>
  </si>
  <si>
    <t>May</t>
  </si>
  <si>
    <t>Jun</t>
  </si>
  <si>
    <t>Jul</t>
  </si>
  <si>
    <t>Aug</t>
  </si>
  <si>
    <t>Sep</t>
  </si>
  <si>
    <t>Oct</t>
  </si>
  <si>
    <t>Nov</t>
  </si>
  <si>
    <t>Dec</t>
  </si>
  <si>
    <t>Total</t>
  </si>
  <si>
    <t>Enter your budgeted amounts for each category below, for each month, in the same category order as Monthly Actuals Input. Category Name and Type are looked up automatically from the Categories sheet — do not type into those columns. Total sums Jan-Dec automatically.</t>
  </si>
  <si>
    <t>This sheet automatically compares the full-year Total from Monthly Actuals Input vs. Monthly Budget Input for every category on the Categories sheet. Nothing on this sheet needs to be typed in.</t>
  </si>
  <si>
    <t>Annual Actual</t>
  </si>
  <si>
    <t>Annual Budget</t>
  </si>
  <si>
    <t>Variance $</t>
  </si>
  <si>
    <t>Variance %</t>
  </si>
  <si>
    <t>Abs Variance $</t>
  </si>
  <si>
    <t>Review Flag (1/0)</t>
  </si>
  <si>
    <t>Status</t>
  </si>
  <si>
    <t>Business Budget Template — Year-End Summary</t>
  </si>
  <si>
    <t>Key metrics for the full year</t>
  </si>
  <si>
    <t>Metric</t>
  </si>
  <si>
    <t>Actual</t>
  </si>
  <si>
    <t>Budget</t>
  </si>
  <si>
    <t>Net Income</t>
  </si>
  <si>
    <t>Profit Margin (Net Income Actual ÷ Income Actual):</t>
  </si>
  <si>
    <t>Fixed vs. variable expense split (full year)</t>
  </si>
  <si>
    <t>Review flags</t>
  </si>
  <si>
    <t>Categories flagged for review (&gt;15% annual variance):</t>
  </si>
  <si>
    <t>Top 3 variance categories (by absolute $ variance)</t>
  </si>
  <si>
    <t>Rank</t>
  </si>
  <si>
    <t>Category</t>
  </si>
  <si>
    <t>Month-by-month trend (full year)</t>
  </si>
  <si>
    <t>Month</t>
  </si>
  <si>
    <t>Income Actual</t>
  </si>
  <si>
    <t>Income Budget</t>
  </si>
  <si>
    <t>Expense Actual</t>
  </si>
  <si>
    <t>Expense Budget</t>
  </si>
  <si>
    <t>Net Actual</t>
  </si>
  <si>
    <t>Net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</si>
</sst>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2">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164" fontId="0" fillId="2" borderId="1" xfId="0" applyNumberFormat="1" applyFill="1" applyBorder="1" applyAlignment="1">
      <alignment vertical="center"/>
    </xf>
    <xf numFmtId="164" fontId="4" fillId="3" borderId="1" xfId="0" applyNumberFormat="1" applyFont="1" applyFill="1" applyBorder="1" applyAlignment="1">
      <alignment vertical="center"/>
    </xf>
    <xf numFmtId="164" fontId="0" fillId="3" borderId="1" xfId="0" applyNumberFormat="1" applyFill="1" applyBorder="1" applyAlignment="1">
      <alignment vertical="center"/>
    </xf>
    <xf numFmtId="165" fontId="0" fillId="3" borderId="1" xfId="0" applyNumberFormat="1" applyFill="1" applyBorder="1" applyAlignment="1">
      <alignment vertical="center"/>
    </xf>
    <xf numFmtId="0" fontId="0" fillId="3" borderId="1" xfId="0" applyFill="1" applyBorder="1" applyAlignment="1">
      <alignment horizontal="center" vertical="center" wrapText="1"/>
    </xf>
    <xf numFmtId="0" fontId="4" fillId="3" borderId="1" xfId="0" applyFont="1" applyFill="1" applyBorder="1" applyAlignment="1">
      <alignment horizontal="center" vertical="center"/>
    </xf>
    <xf numFmtId="164" fontId="4" fillId="4" borderId="1" xfId="0" applyNumberFormat="1" applyFont="1" applyFill="1" applyBorder="1" applyAlignment="1">
      <alignment vertical="center"/>
    </xf>
    <xf numFmtId="165" fontId="4" fillId="4" borderId="1" xfId="0" applyNumberFormat="1" applyFont="1" applyFill="1" applyBorder="1" applyAlignment="1">
      <alignment vertical="center"/>
    </xf>
    <xf numFmtId="165" fontId="4" fillId="4"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xf>
    <xf numFmtId="0" fontId="0" fillId="0" borderId="0" xfId="0" applyAlignment="1">
      <alignment horizontal="center" vertical="top" wrapText="1"/>
    </xf>
    <xf numFmtId="0" fontId="0" fillId="4" borderId="1" xfId="0" applyFill="1" applyBorder="1" applyAlignment="1">
      <alignment vertical="center" wrapText="1"/>
    </xf>
    <xf numFmtId="164" fontId="0" fillId="4" borderId="1" xfId="0" applyNumberFormat="1" applyFill="1" applyBorder="1" applyAlignment="1">
      <alignment horizontal="center" vertical="center"/>
    </xf>
    <xf numFmtId="0" fontId="4" fillId="0" borderId="0" xfId="0" applyFont="1" applyAlignment="1">
      <alignment horizontal="center" vertical="top" wrapText="1"/>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budget-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budge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45"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45"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ht="30" customHeight="1" spans="1:6" x14ac:dyDescent="0.25">
      <c r="A22" s="2" t="s">
        <v>22</v>
      </c>
      <c r="B22" s="2"/>
      <c r="C22" s="2"/>
      <c r="D22" s="2"/>
      <c r="E22" s="2"/>
      <c r="F22" s="2"/>
    </row>
    <row r="23" spans="1:6" x14ac:dyDescent="0.25">
      <c r="A23" s="2"/>
      <c r="B23" s="2"/>
      <c r="C23" s="2"/>
      <c r="D23" s="2"/>
      <c r="E23" s="2"/>
      <c r="F23" s="2"/>
    </row>
    <row r="24" spans="1:6" x14ac:dyDescent="0.25">
      <c r="A24" s="3" t="s">
        <v>23</v>
      </c>
      <c r="B24" s="3"/>
      <c r="C24" s="3"/>
      <c r="D24" s="3"/>
      <c r="E24" s="3"/>
      <c r="F24" s="3"/>
    </row>
    <row r="25" spans="1:6" x14ac:dyDescent="0.25">
      <c r="A25" s="5" t="s">
        <v>23</v>
      </c>
      <c r="B25" s="2"/>
      <c r="C25" s="2"/>
      <c r="D25" s="2"/>
      <c r="E25" s="2"/>
      <c r="F25" s="2"/>
    </row>
    <row r="26" spans="1:6" x14ac:dyDescent="0.25">
      <c r="A26" s="6" t="s">
        <v>24</v>
      </c>
      <c r="B26" s="7" t="s">
        <v>25</v>
      </c>
      <c r="C26" s="2"/>
      <c r="D26" s="2"/>
      <c r="E26" s="2"/>
      <c r="F26" s="2"/>
    </row>
    <row r="27" spans="1:6" x14ac:dyDescent="0.25">
      <c r="A27" s="8" t="s">
        <v>24</v>
      </c>
      <c r="B27" s="7" t="s">
        <v>26</v>
      </c>
      <c r="C27" s="2"/>
      <c r="D27" s="2"/>
      <c r="E27" s="2"/>
      <c r="F27" s="2"/>
    </row>
    <row r="28" spans="1:6" x14ac:dyDescent="0.25">
      <c r="A28" s="9" t="s">
        <v>24</v>
      </c>
      <c r="B28" s="7" t="s">
        <v>27</v>
      </c>
      <c r="C28" s="2"/>
      <c r="D28" s="2"/>
      <c r="E28" s="2"/>
      <c r="F28" s="2"/>
    </row>
    <row r="29" spans="1:6" x14ac:dyDescent="0.25">
      <c r="A29" s="2"/>
      <c r="B29" s="2"/>
      <c r="C29" s="2"/>
      <c r="D29" s="2"/>
      <c r="E29" s="2"/>
      <c r="F29" s="2"/>
    </row>
    <row r="30" spans="1:6" x14ac:dyDescent="0.25">
      <c r="A30" s="3" t="s">
        <v>28</v>
      </c>
      <c r="B30" s="3"/>
      <c r="C30" s="3"/>
      <c r="D30" s="3"/>
      <c r="E30" s="3"/>
      <c r="F30" s="3"/>
    </row>
    <row r="31" ht="45" customHeight="1" spans="1:6" x14ac:dyDescent="0.25">
      <c r="A31" s="2" t="s">
        <v>29</v>
      </c>
      <c r="B31" s="2"/>
      <c r="C31" s="2"/>
      <c r="D31" s="2"/>
      <c r="E31" s="2"/>
      <c r="F31" s="2"/>
    </row>
    <row r="32" spans="1:6" x14ac:dyDescent="0.25">
      <c r="A32" s="2"/>
      <c r="B32" s="2"/>
      <c r="C32" s="2"/>
      <c r="D32" s="2"/>
      <c r="E32" s="2"/>
      <c r="F32" s="2"/>
    </row>
    <row r="33" spans="1:6" x14ac:dyDescent="0.25">
      <c r="A33" s="3" t="s">
        <v>30</v>
      </c>
      <c r="B33" s="3"/>
      <c r="C33" s="3"/>
      <c r="D33" s="3"/>
      <c r="E33" s="3"/>
      <c r="F33" s="3"/>
    </row>
    <row r="34" ht="105" customHeight="1" spans="1:6" x14ac:dyDescent="0.25">
      <c r="A34" s="2" t="s">
        <v>31</v>
      </c>
      <c r="B34" s="2"/>
      <c r="C34" s="2"/>
      <c r="D34" s="2"/>
      <c r="E34" s="2"/>
      <c r="F34" s="2"/>
    </row>
    <row r="35" spans="1:6" x14ac:dyDescent="0.25">
      <c r="A35" s="2"/>
      <c r="B35" s="2"/>
      <c r="C35" s="2"/>
      <c r="D35" s="2"/>
      <c r="E35" s="2"/>
      <c r="F35" s="2"/>
    </row>
    <row r="36" spans="1:6" x14ac:dyDescent="0.25">
      <c r="A36" s="2"/>
      <c r="B36" s="2"/>
      <c r="C36" s="2"/>
      <c r="D36" s="2"/>
      <c r="E36" s="2"/>
      <c r="F36" s="2"/>
    </row>
    <row r="37" ht="32" customHeight="1" spans="1:6" x14ac:dyDescent="0.25">
      <c r="A37" s="10" t="s">
        <v>32</v>
      </c>
      <c r="B37" s="10"/>
      <c r="C37" s="10"/>
      <c r="D37" s="10"/>
      <c r="E37" s="10"/>
      <c r="F37" s="10"/>
    </row>
  </sheetData>
  <mergeCells count="29">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2:F22"/>
    <mergeCell ref="A24:F24"/>
    <mergeCell ref="A30:F30"/>
    <mergeCell ref="A31:F31"/>
    <mergeCell ref="A33:F33"/>
    <mergeCell ref="A34:F34"/>
    <mergeCell ref="A37:F37"/>
  </mergeCells>
  <hyperlinks>
    <hyperlink ref="A37"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pane ySplit="1" topLeftCell="A2" activePane="bottomLeft" state="frozen"/>
      <selection pane="bottomLeft"/>
    </sheetView>
  </sheetViews>
  <sheetFormatPr defaultRowHeight="15" outlineLevelRow="0" outlineLevelCol="0" x14ac:dyDescent="55"/>
  <cols>
    <col min="1" max="1" width="14" customWidth="1"/>
    <col min="2" max="2" width="30" customWidth="1"/>
    <col min="3" max="4" width="12" customWidth="1"/>
    <col min="5" max="5" width="52" customWidth="1"/>
  </cols>
  <sheetData>
    <row r="1" ht="30" customHeight="1" spans="1:5" x14ac:dyDescent="0.25">
      <c r="A1" s="11" t="s">
        <v>33</v>
      </c>
      <c r="B1" s="11" t="s">
        <v>34</v>
      </c>
      <c r="C1" s="11" t="s">
        <v>35</v>
      </c>
      <c r="D1" s="11" t="s">
        <v>36</v>
      </c>
      <c r="E1" s="11" t="s">
        <v>37</v>
      </c>
    </row>
    <row r="2" ht="45" customHeight="1" spans="1:5" x14ac:dyDescent="0.25">
      <c r="A2" s="12" t="s">
        <v>38</v>
      </c>
      <c r="B2" s="13" t="s">
        <v>39</v>
      </c>
      <c r="C2" s="14" t="s">
        <v>40</v>
      </c>
      <c r="D2" s="14" t="s">
        <v>41</v>
      </c>
      <c r="E2" s="13" t="s">
        <v>42</v>
      </c>
    </row>
    <row r="3" ht="45" customHeight="1" spans="1:5" x14ac:dyDescent="0.25">
      <c r="A3" s="12" t="s">
        <v>43</v>
      </c>
      <c r="B3" s="13" t="s">
        <v>44</v>
      </c>
      <c r="C3" s="14" t="s">
        <v>40</v>
      </c>
      <c r="D3" s="14" t="s">
        <v>41</v>
      </c>
      <c r="E3" s="13" t="s">
        <v>45</v>
      </c>
    </row>
    <row r="4" ht="45" customHeight="1" spans="1:5" x14ac:dyDescent="0.25">
      <c r="A4" s="12" t="s">
        <v>46</v>
      </c>
      <c r="B4" s="13" t="s">
        <v>47</v>
      </c>
      <c r="C4" s="14" t="s">
        <v>40</v>
      </c>
      <c r="D4" s="14" t="s">
        <v>41</v>
      </c>
      <c r="E4" s="13" t="s">
        <v>48</v>
      </c>
    </row>
    <row r="5" ht="45" customHeight="1" spans="1:5" x14ac:dyDescent="0.25">
      <c r="A5" s="12" t="s">
        <v>49</v>
      </c>
      <c r="B5" s="13" t="s">
        <v>50</v>
      </c>
      <c r="C5" s="14" t="s">
        <v>51</v>
      </c>
      <c r="D5" s="14" t="s">
        <v>52</v>
      </c>
      <c r="E5" s="13" t="s">
        <v>53</v>
      </c>
    </row>
    <row r="6" ht="45" customHeight="1" spans="1:5" x14ac:dyDescent="0.25">
      <c r="A6" s="12" t="s">
        <v>54</v>
      </c>
      <c r="B6" s="13" t="s">
        <v>55</v>
      </c>
      <c r="C6" s="14" t="s">
        <v>51</v>
      </c>
      <c r="D6" s="14" t="s">
        <v>52</v>
      </c>
      <c r="E6" s="13" t="s">
        <v>56</v>
      </c>
    </row>
    <row r="7" ht="45" customHeight="1" spans="1:5" x14ac:dyDescent="0.25">
      <c r="A7" s="12" t="s">
        <v>57</v>
      </c>
      <c r="B7" s="13" t="s">
        <v>58</v>
      </c>
      <c r="C7" s="14" t="s">
        <v>51</v>
      </c>
      <c r="D7" s="14" t="s">
        <v>52</v>
      </c>
      <c r="E7" s="13" t="s">
        <v>59</v>
      </c>
    </row>
    <row r="8" ht="30" customHeight="1" spans="1:5" x14ac:dyDescent="0.25">
      <c r="A8" s="12" t="s">
        <v>60</v>
      </c>
      <c r="B8" s="13" t="s">
        <v>61</v>
      </c>
      <c r="C8" s="14" t="s">
        <v>51</v>
      </c>
      <c r="D8" s="14" t="s">
        <v>52</v>
      </c>
      <c r="E8" s="13" t="s">
        <v>62</v>
      </c>
    </row>
    <row r="9" ht="45" customHeight="1" spans="1:5" x14ac:dyDescent="0.25">
      <c r="A9" s="12" t="s">
        <v>63</v>
      </c>
      <c r="B9" s="13" t="s">
        <v>64</v>
      </c>
      <c r="C9" s="14" t="s">
        <v>51</v>
      </c>
      <c r="D9" s="14" t="s">
        <v>52</v>
      </c>
      <c r="E9" s="13" t="s">
        <v>65</v>
      </c>
    </row>
    <row r="10" ht="45" customHeight="1" spans="1:5" x14ac:dyDescent="0.25">
      <c r="A10" s="12" t="s">
        <v>66</v>
      </c>
      <c r="B10" s="13" t="s">
        <v>67</v>
      </c>
      <c r="C10" s="14" t="s">
        <v>51</v>
      </c>
      <c r="D10" s="14" t="s">
        <v>68</v>
      </c>
      <c r="E10" s="13" t="s">
        <v>69</v>
      </c>
    </row>
    <row r="11" ht="45" customHeight="1" spans="1:5" x14ac:dyDescent="0.25">
      <c r="A11" s="12" t="s">
        <v>70</v>
      </c>
      <c r="B11" s="13" t="s">
        <v>71</v>
      </c>
      <c r="C11" s="14" t="s">
        <v>51</v>
      </c>
      <c r="D11" s="14" t="s">
        <v>68</v>
      </c>
      <c r="E11" s="13" t="s">
        <v>72</v>
      </c>
    </row>
    <row r="12" ht="45" customHeight="1" spans="1:5" x14ac:dyDescent="0.25">
      <c r="A12" s="12" t="s">
        <v>73</v>
      </c>
      <c r="B12" s="13" t="s">
        <v>74</v>
      </c>
      <c r="C12" s="14" t="s">
        <v>51</v>
      </c>
      <c r="D12" s="14" t="s">
        <v>68</v>
      </c>
      <c r="E12" s="13" t="s">
        <v>75</v>
      </c>
    </row>
    <row r="13" ht="45" customHeight="1" spans="1:5" x14ac:dyDescent="0.25">
      <c r="A13" s="12" t="s">
        <v>76</v>
      </c>
      <c r="B13" s="13" t="s">
        <v>77</v>
      </c>
      <c r="C13" s="14" t="s">
        <v>51</v>
      </c>
      <c r="D13" s="14" t="s">
        <v>68</v>
      </c>
      <c r="E13" s="13" t="s">
        <v>78</v>
      </c>
    </row>
    <row r="14" ht="30" customHeight="1" spans="1:5" x14ac:dyDescent="0.25">
      <c r="A14" s="12" t="s">
        <v>79</v>
      </c>
      <c r="B14" s="13" t="s">
        <v>80</v>
      </c>
      <c r="C14" s="14" t="s">
        <v>51</v>
      </c>
      <c r="D14" s="14" t="s">
        <v>68</v>
      </c>
      <c r="E14" s="13" t="s">
        <v>81</v>
      </c>
    </row>
  </sheetData>
  <dataValidations count="4">
    <dataValidation type="list" showErrorMessage="1" errorTitle="Invalid type" error="Choose one of: Income, Expense" sqref="C10:C14">
      <formula1>"Income,Expense"</formula1>
    </dataValidation>
    <dataValidation type="list" showErrorMessage="1" errorTitle="Invalid type" error="Choose one of: Income, Expense" sqref="C2:C14">
      <formula1>"Income,Expense"</formula1>
    </dataValidation>
    <dataValidation type="list" showErrorMessage="1" errorTitle="Invalid group" error="Choose one of: Fixed, Variable, N/A" sqref="D10:D14">
      <formula1>"Fixed,Variable,N/A"</formula1>
    </dataValidation>
    <dataValidation type="list" showErrorMessage="1" errorTitle="Invalid group" error="Choose one of: Fixed, Variable, N/A" sqref="D2:D14">
      <formula1>"Fixed,Variable,N/A"</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workbookViewId="0">
      <pane xSplit="3" ySplit="3" topLeftCell="D4" activePane="bottomRight" state="frozen"/>
      <selection pane="bottomRight"/>
    </sheetView>
  </sheetViews>
  <sheetFormatPr defaultRowHeight="15" outlineLevelRow="0" outlineLevelCol="0" x14ac:dyDescent="55"/>
  <cols>
    <col min="1" max="1" width="14" customWidth="1"/>
    <col min="2" max="2" width="26" customWidth="1"/>
    <col min="3" max="3" width="11" customWidth="1"/>
    <col min="4" max="15" width="10" customWidth="1"/>
    <col min="16" max="16" width="13" customWidth="1"/>
  </cols>
  <sheetData>
    <row r="1" ht="30" customHeight="1" spans="1:16" x14ac:dyDescent="0.25">
      <c r="A1" s="2" t="s">
        <v>82</v>
      </c>
      <c r="B1" s="2"/>
      <c r="C1" s="2"/>
      <c r="D1" s="2"/>
      <c r="E1" s="2"/>
      <c r="F1" s="2"/>
      <c r="G1" s="2"/>
      <c r="H1" s="2"/>
      <c r="I1" s="2"/>
      <c r="J1" s="2"/>
      <c r="K1" s="2"/>
      <c r="L1" s="2"/>
      <c r="M1" s="2"/>
      <c r="N1" s="2"/>
      <c r="O1" s="2"/>
      <c r="P1" s="2"/>
    </row>
    <row r="2" spans="2:2" x14ac:dyDescent="0.25">
      <c r="B2" s="2"/>
    </row>
    <row r="3" ht="30" customHeight="1" spans="1:16" x14ac:dyDescent="0.25">
      <c r="A3" s="11" t="s">
        <v>33</v>
      </c>
      <c r="B3" s="11" t="s">
        <v>34</v>
      </c>
      <c r="C3" s="11" t="s">
        <v>35</v>
      </c>
      <c r="D3" s="11" t="s">
        <v>83</v>
      </c>
      <c r="E3" s="11" t="s">
        <v>84</v>
      </c>
      <c r="F3" s="11" t="s">
        <v>85</v>
      </c>
      <c r="G3" s="11" t="s">
        <v>86</v>
      </c>
      <c r="H3" s="11" t="s">
        <v>87</v>
      </c>
      <c r="I3" s="11" t="s">
        <v>88</v>
      </c>
      <c r="J3" s="11" t="s">
        <v>89</v>
      </c>
      <c r="K3" s="11" t="s">
        <v>90</v>
      </c>
      <c r="L3" s="11" t="s">
        <v>91</v>
      </c>
      <c r="M3" s="11" t="s">
        <v>92</v>
      </c>
      <c r="N3" s="11" t="s">
        <v>93</v>
      </c>
      <c r="O3" s="11" t="s">
        <v>94</v>
      </c>
      <c r="P3" s="11" t="s">
        <v>95</v>
      </c>
    </row>
    <row r="4" spans="1:16" x14ac:dyDescent="0.25">
      <c r="A4" s="12" t="s">
        <v>38</v>
      </c>
      <c r="B4" s="15">
        <f>IFERROR(INDEX(Categories!$B$2:$B$14,MATCH($A4,Categories!$A$2:$A$14,0)),"(unknown category)")</f>
      </c>
      <c r="C4" s="16">
        <f>IFERROR(INDEX(Categories!$C$2:$C$14,MATCH($A4,Categories!$A$2:$A$14,0)),"(unknown type)")</f>
      </c>
      <c r="D4" s="17">
        <v>41200</v>
      </c>
      <c r="E4" s="17">
        <v>43500</v>
      </c>
      <c r="F4" s="17">
        <v>42800</v>
      </c>
      <c r="G4" s="17">
        <v>45100</v>
      </c>
      <c r="H4" s="17">
        <v>44600</v>
      </c>
      <c r="I4" s="17">
        <v>47200</v>
      </c>
      <c r="J4" s="17">
        <v>44300</v>
      </c>
      <c r="K4" s="17">
        <v>47500</v>
      </c>
      <c r="L4" s="17">
        <v>48100</v>
      </c>
      <c r="M4" s="17">
        <v>50800</v>
      </c>
      <c r="N4" s="17">
        <v>56200</v>
      </c>
      <c r="O4" s="17">
        <v>61500</v>
      </c>
      <c r="P4" s="18">
        <f>SUM(D4:O4)</f>
      </c>
    </row>
    <row r="5" spans="1:16" x14ac:dyDescent="0.25">
      <c r="A5" s="12" t="s">
        <v>43</v>
      </c>
      <c r="B5" s="15">
        <f>IFERROR(INDEX(Categories!$B$2:$B$14,MATCH($A5,Categories!$A$2:$A$14,0)),"(unknown category)")</f>
      </c>
      <c r="C5" s="16">
        <f>IFERROR(INDEX(Categories!$C$2:$C$14,MATCH($A5,Categories!$A$2:$A$14,0)),"(unknown type)")</f>
      </c>
      <c r="D5" s="17">
        <v>8600</v>
      </c>
      <c r="E5" s="17">
        <v>9400</v>
      </c>
      <c r="F5" s="17">
        <v>9100</v>
      </c>
      <c r="G5" s="17">
        <v>9800</v>
      </c>
      <c r="H5" s="17">
        <v>9700</v>
      </c>
      <c r="I5" s="17">
        <v>10300</v>
      </c>
      <c r="J5" s="17">
        <v>9200</v>
      </c>
      <c r="K5" s="17">
        <v>9900</v>
      </c>
      <c r="L5" s="17">
        <v>10400</v>
      </c>
      <c r="M5" s="17">
        <v>10200</v>
      </c>
      <c r="N5" s="17">
        <v>12100</v>
      </c>
      <c r="O5" s="17">
        <v>12800</v>
      </c>
      <c r="P5" s="18">
        <f>SUM(D5:O5)</f>
      </c>
    </row>
    <row r="6" spans="1:16" x14ac:dyDescent="0.25">
      <c r="A6" s="12" t="s">
        <v>46</v>
      </c>
      <c r="B6" s="15">
        <f>IFERROR(INDEX(Categories!$B$2:$B$14,MATCH($A6,Categories!$A$2:$A$14,0)),"(unknown category)")</f>
      </c>
      <c r="C6" s="16">
        <f>IFERROR(INDEX(Categories!$C$2:$C$14,MATCH($A6,Categories!$A$2:$A$14,0)),"(unknown type)")</f>
      </c>
      <c r="D6" s="17">
        <v>380</v>
      </c>
      <c r="E6" s="17">
        <v>420</v>
      </c>
      <c r="F6" s="17">
        <v>410</v>
      </c>
      <c r="G6" s="17">
        <v>395</v>
      </c>
      <c r="H6" s="17">
        <v>470</v>
      </c>
      <c r="I6" s="17">
        <v>460</v>
      </c>
      <c r="J6" s="17">
        <v>440</v>
      </c>
      <c r="K6" s="17">
        <v>480</v>
      </c>
      <c r="L6" s="17">
        <v>455</v>
      </c>
      <c r="M6" s="17">
        <v>510</v>
      </c>
      <c r="N6" s="17">
        <v>520</v>
      </c>
      <c r="O6" s="17">
        <v>640</v>
      </c>
      <c r="P6" s="18">
        <f>SUM(D6:O6)</f>
      </c>
    </row>
    <row r="7" spans="1:16" x14ac:dyDescent="0.25">
      <c r="A7" s="12" t="s">
        <v>49</v>
      </c>
      <c r="B7" s="15">
        <f>IFERROR(INDEX(Categories!$B$2:$B$14,MATCH($A7,Categories!$A$2:$A$14,0)),"(unknown category)")</f>
      </c>
      <c r="C7" s="16">
        <f>IFERROR(INDEX(Categories!$C$2:$C$14,MATCH($A7,Categories!$A$2:$A$14,0)),"(unknown type)")</f>
      </c>
      <c r="D7" s="17">
        <v>21000</v>
      </c>
      <c r="E7" s="17">
        <v>21000</v>
      </c>
      <c r="F7" s="17">
        <v>21200</v>
      </c>
      <c r="G7" s="17">
        <v>21500</v>
      </c>
      <c r="H7" s="17">
        <v>21500</v>
      </c>
      <c r="I7" s="17">
        <v>21600</v>
      </c>
      <c r="J7" s="17">
        <v>21700</v>
      </c>
      <c r="K7" s="17">
        <v>21500</v>
      </c>
      <c r="L7" s="17">
        <v>22000</v>
      </c>
      <c r="M7" s="17">
        <v>22100</v>
      </c>
      <c r="N7" s="17">
        <v>22000</v>
      </c>
      <c r="O7" s="17">
        <v>24800</v>
      </c>
      <c r="P7" s="18">
        <f>SUM(D7:O7)</f>
      </c>
    </row>
    <row r="8" spans="1:16" x14ac:dyDescent="0.25">
      <c r="A8" s="12" t="s">
        <v>54</v>
      </c>
      <c r="B8" s="15">
        <f>IFERROR(INDEX(Categories!$B$2:$B$14,MATCH($A8,Categories!$A$2:$A$14,0)),"(unknown category)")</f>
      </c>
      <c r="C8" s="16">
        <f>IFERROR(INDEX(Categories!$C$2:$C$14,MATCH($A8,Categories!$A$2:$A$14,0)),"(unknown type)")</f>
      </c>
      <c r="D8" s="17">
        <v>3750</v>
      </c>
      <c r="E8" s="17">
        <v>3620</v>
      </c>
      <c r="F8" s="17">
        <v>3280</v>
      </c>
      <c r="G8" s="17">
        <v>3050</v>
      </c>
      <c r="H8" s="17">
        <v>2980</v>
      </c>
      <c r="I8" s="17">
        <v>3350</v>
      </c>
      <c r="J8" s="17">
        <v>3680</v>
      </c>
      <c r="K8" s="17">
        <v>3820</v>
      </c>
      <c r="L8" s="17">
        <v>3150</v>
      </c>
      <c r="M8" s="17">
        <v>2950</v>
      </c>
      <c r="N8" s="17">
        <v>3400</v>
      </c>
      <c r="O8" s="17">
        <v>3900</v>
      </c>
      <c r="P8" s="18">
        <f>SUM(D8:O8)</f>
      </c>
    </row>
    <row r="9" spans="1:16" x14ac:dyDescent="0.25">
      <c r="A9" s="12" t="s">
        <v>57</v>
      </c>
      <c r="B9" s="15">
        <f>IFERROR(INDEX(Categories!$B$2:$B$14,MATCH($A9,Categories!$A$2:$A$14,0)),"(unknown category)")</f>
      </c>
      <c r="C9" s="16">
        <f>IFERROR(INDEX(Categories!$C$2:$C$14,MATCH($A9,Categories!$A$2:$A$14,0)),"(unknown type)")</f>
      </c>
      <c r="D9" s="17">
        <v>1200</v>
      </c>
      <c r="E9" s="17">
        <v>1200</v>
      </c>
      <c r="F9" s="17">
        <v>1200</v>
      </c>
      <c r="G9" s="17">
        <v>1200</v>
      </c>
      <c r="H9" s="17">
        <v>1200</v>
      </c>
      <c r="I9" s="17">
        <v>1200</v>
      </c>
      <c r="J9" s="17">
        <v>1250</v>
      </c>
      <c r="K9" s="17">
        <v>1250</v>
      </c>
      <c r="L9" s="17">
        <v>1250</v>
      </c>
      <c r="M9" s="17">
        <v>1250</v>
      </c>
      <c r="N9" s="17">
        <v>1250</v>
      </c>
      <c r="O9" s="17">
        <v>1250</v>
      </c>
      <c r="P9" s="18">
        <f>SUM(D9:O9)</f>
      </c>
    </row>
    <row r="10" spans="1:16" x14ac:dyDescent="0.25">
      <c r="A10" s="12" t="s">
        <v>60</v>
      </c>
      <c r="B10" s="15">
        <f>IFERROR(INDEX(Categories!$B$2:$B$14,MATCH($A10,Categories!$A$2:$A$14,0)),"(unknown category)")</f>
      </c>
      <c r="C10" s="16">
        <f>IFERROR(INDEX(Categories!$C$2:$C$14,MATCH($A10,Categories!$A$2:$A$14,0)),"(unknown type)")</f>
      </c>
      <c r="D10" s="17">
        <v>2400</v>
      </c>
      <c r="E10" s="17">
        <v>2400</v>
      </c>
      <c r="F10" s="17">
        <v>2400</v>
      </c>
      <c r="G10" s="17">
        <v>2400</v>
      </c>
      <c r="H10" s="17">
        <v>2400</v>
      </c>
      <c r="I10" s="17">
        <v>2400</v>
      </c>
      <c r="J10" s="17">
        <v>2400</v>
      </c>
      <c r="K10" s="17">
        <v>2400</v>
      </c>
      <c r="L10" s="17">
        <v>2400</v>
      </c>
      <c r="M10" s="17">
        <v>2400</v>
      </c>
      <c r="N10" s="17">
        <v>2400</v>
      </c>
      <c r="O10" s="17">
        <v>2400</v>
      </c>
      <c r="P10" s="18">
        <f>SUM(D10:O10)</f>
      </c>
    </row>
    <row r="11" spans="1:16" x14ac:dyDescent="0.25">
      <c r="A11" s="12" t="s">
        <v>63</v>
      </c>
      <c r="B11" s="15">
        <f>IFERROR(INDEX(Categories!$B$2:$B$14,MATCH($A11,Categories!$A$2:$A$14,0)),"(unknown category)")</f>
      </c>
      <c r="C11" s="16">
        <f>IFERROR(INDEX(Categories!$C$2:$C$14,MATCH($A11,Categories!$A$2:$A$14,0)),"(unknown type)")</f>
      </c>
      <c r="D11" s="17">
        <v>820</v>
      </c>
      <c r="E11" s="17">
        <v>860</v>
      </c>
      <c r="F11" s="17">
        <v>875</v>
      </c>
      <c r="G11" s="17">
        <v>910</v>
      </c>
      <c r="H11" s="17">
        <v>905</v>
      </c>
      <c r="I11" s="17">
        <v>940</v>
      </c>
      <c r="J11" s="17">
        <v>960</v>
      </c>
      <c r="K11" s="17">
        <v>955</v>
      </c>
      <c r="L11" s="17">
        <v>970</v>
      </c>
      <c r="M11" s="17">
        <v>995</v>
      </c>
      <c r="N11" s="17">
        <v>940</v>
      </c>
      <c r="O11" s="17">
        <v>1050</v>
      </c>
      <c r="P11" s="18">
        <f>SUM(D11:O11)</f>
      </c>
    </row>
    <row r="12" spans="1:16" x14ac:dyDescent="0.25">
      <c r="A12" s="12" t="s">
        <v>66</v>
      </c>
      <c r="B12" s="15">
        <f>IFERROR(INDEX(Categories!$B$2:$B$14,MATCH($A12,Categories!$A$2:$A$14,0)),"(unknown category)")</f>
      </c>
      <c r="C12" s="16">
        <f>IFERROR(INDEX(Categories!$C$2:$C$14,MATCH($A12,Categories!$A$2:$A$14,0)),"(unknown type)")</f>
      </c>
      <c r="D12" s="17">
        <v>2650</v>
      </c>
      <c r="E12" s="17">
        <v>2950</v>
      </c>
      <c r="F12" s="17">
        <v>3100</v>
      </c>
      <c r="G12" s="17">
        <v>2900</v>
      </c>
      <c r="H12" s="17">
        <v>3350</v>
      </c>
      <c r="I12" s="17">
        <v>3150</v>
      </c>
      <c r="J12" s="17">
        <v>3050</v>
      </c>
      <c r="K12" s="17">
        <v>3400</v>
      </c>
      <c r="L12" s="17">
        <v>3750</v>
      </c>
      <c r="M12" s="17">
        <v>4500</v>
      </c>
      <c r="N12" s="17">
        <v>5600</v>
      </c>
      <c r="O12" s="17">
        <v>6400</v>
      </c>
      <c r="P12" s="18">
        <f>SUM(D12:O12)</f>
      </c>
    </row>
    <row r="13" spans="1:16" x14ac:dyDescent="0.25">
      <c r="A13" s="12" t="s">
        <v>70</v>
      </c>
      <c r="B13" s="15">
        <f>IFERROR(INDEX(Categories!$B$2:$B$14,MATCH($A13,Categories!$A$2:$A$14,0)),"(unknown category)")</f>
      </c>
      <c r="C13" s="16">
        <f>IFERROR(INDEX(Categories!$C$2:$C$14,MATCH($A13,Categories!$A$2:$A$14,0)),"(unknown type)")</f>
      </c>
      <c r="D13" s="17">
        <v>580</v>
      </c>
      <c r="E13" s="17">
        <v>610</v>
      </c>
      <c r="F13" s="17">
        <v>590</v>
      </c>
      <c r="G13" s="17">
        <v>700</v>
      </c>
      <c r="H13" s="17">
        <v>620</v>
      </c>
      <c r="I13" s="17">
        <v>640</v>
      </c>
      <c r="J13" s="17">
        <v>730</v>
      </c>
      <c r="K13" s="17">
        <v>660</v>
      </c>
      <c r="L13" s="17">
        <v>710</v>
      </c>
      <c r="M13" s="17">
        <v>820</v>
      </c>
      <c r="N13" s="17">
        <v>850</v>
      </c>
      <c r="O13" s="17">
        <v>980</v>
      </c>
      <c r="P13" s="18">
        <f>SUM(D13:O13)</f>
      </c>
    </row>
    <row r="14" spans="1:16" x14ac:dyDescent="0.25">
      <c r="A14" s="12" t="s">
        <v>73</v>
      </c>
      <c r="B14" s="15">
        <f>IFERROR(INDEX(Categories!$B$2:$B$14,MATCH($A14,Categories!$A$2:$A$14,0)),"(unknown category)")</f>
      </c>
      <c r="C14" s="16">
        <f>IFERROR(INDEX(Categories!$C$2:$C$14,MATCH($A14,Categories!$A$2:$A$14,0)),"(unknown type)")</f>
      </c>
      <c r="D14" s="17">
        <v>950</v>
      </c>
      <c r="E14" s="17">
        <v>680</v>
      </c>
      <c r="F14" s="17">
        <v>720</v>
      </c>
      <c r="G14" s="17">
        <v>690</v>
      </c>
      <c r="H14" s="17">
        <v>880</v>
      </c>
      <c r="I14" s="17">
        <v>710</v>
      </c>
      <c r="J14" s="17">
        <v>690</v>
      </c>
      <c r="K14" s="17">
        <v>730</v>
      </c>
      <c r="L14" s="17">
        <v>910</v>
      </c>
      <c r="M14" s="17">
        <v>720</v>
      </c>
      <c r="N14" s="17">
        <v>760</v>
      </c>
      <c r="O14" s="17">
        <v>1650</v>
      </c>
      <c r="P14" s="18">
        <f>SUM(D14:O14)</f>
      </c>
    </row>
    <row r="15" spans="1:16" x14ac:dyDescent="0.25">
      <c r="A15" s="12" t="s">
        <v>76</v>
      </c>
      <c r="B15" s="15">
        <f>IFERROR(INDEX(Categories!$B$2:$B$14,MATCH($A15,Categories!$A$2:$A$14,0)),"(unknown category)")</f>
      </c>
      <c r="C15" s="16">
        <f>IFERROR(INDEX(Categories!$C$2:$C$14,MATCH($A15,Categories!$A$2:$A$14,0)),"(unknown type)")</f>
      </c>
      <c r="D15" s="17">
        <v>1050</v>
      </c>
      <c r="E15" s="17">
        <v>860</v>
      </c>
      <c r="F15" s="17">
        <v>1250</v>
      </c>
      <c r="G15" s="17">
        <v>1380</v>
      </c>
      <c r="H15" s="17">
        <v>1450</v>
      </c>
      <c r="I15" s="17">
        <v>1600</v>
      </c>
      <c r="J15" s="17">
        <v>1150</v>
      </c>
      <c r="K15" s="17">
        <v>980</v>
      </c>
      <c r="L15" s="17">
        <v>1400</v>
      </c>
      <c r="M15" s="17">
        <v>1550</v>
      </c>
      <c r="N15" s="17">
        <v>1700</v>
      </c>
      <c r="O15" s="17">
        <v>1350</v>
      </c>
      <c r="P15" s="18">
        <f>SUM(D15:O15)</f>
      </c>
    </row>
    <row r="16" spans="1:16" x14ac:dyDescent="0.25">
      <c r="A16" s="12" t="s">
        <v>79</v>
      </c>
      <c r="B16" s="15">
        <f>IFERROR(INDEX(Categories!$B$2:$B$14,MATCH($A16,Categories!$A$2:$A$14,0)),"(unknown category)")</f>
      </c>
      <c r="C16" s="16">
        <f>IFERROR(INDEX(Categories!$C$2:$C$14,MATCH($A16,Categories!$A$2:$A$14,0)),"(unknown type)")</f>
      </c>
      <c r="D16" s="17">
        <v>520</v>
      </c>
      <c r="E16" s="17">
        <v>470</v>
      </c>
      <c r="F16" s="17">
        <v>540</v>
      </c>
      <c r="G16" s="17">
        <v>510</v>
      </c>
      <c r="H16" s="17">
        <v>490</v>
      </c>
      <c r="I16" s="17">
        <v>530</v>
      </c>
      <c r="J16" s="17">
        <v>560</v>
      </c>
      <c r="K16" s="17">
        <v>500</v>
      </c>
      <c r="L16" s="17">
        <v>470</v>
      </c>
      <c r="M16" s="17">
        <v>540</v>
      </c>
      <c r="N16" s="17">
        <v>610</v>
      </c>
      <c r="O16" s="17">
        <v>750</v>
      </c>
      <c r="P16" s="18">
        <f>SUM(D16:O16)</f>
      </c>
    </row>
  </sheetData>
  <mergeCells count="1">
    <mergeCell ref="A1:P1"/>
  </mergeCells>
  <dataValidations count="2">
    <dataValidation type="decimal" allowBlank="1" showErrorMessage="1" errorTitle="Invalid number" error="Enter a number between -1000000 and 1000000" sqref="D10:O16">
      <formula1>-1000000</formula1>
      <formula2>1000000</formula2>
    </dataValidation>
    <dataValidation type="decimal" allowBlank="1" showErrorMessage="1" errorTitle="Invalid number" error="Enter a number between -1000000 and 1000000" sqref="D4:O16">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workbookViewId="0">
      <pane xSplit="3" ySplit="3" topLeftCell="D4" activePane="bottomRight" state="frozen"/>
      <selection pane="bottomRight"/>
    </sheetView>
  </sheetViews>
  <sheetFormatPr defaultRowHeight="15" outlineLevelRow="0" outlineLevelCol="0" x14ac:dyDescent="55"/>
  <cols>
    <col min="1" max="1" width="14" customWidth="1"/>
    <col min="2" max="2" width="26" customWidth="1"/>
    <col min="3" max="3" width="11" customWidth="1"/>
    <col min="4" max="15" width="10" customWidth="1"/>
    <col min="16" max="16" width="13" customWidth="1"/>
  </cols>
  <sheetData>
    <row r="1" ht="30" customHeight="1" spans="1:16" x14ac:dyDescent="0.25">
      <c r="A1" s="2" t="s">
        <v>96</v>
      </c>
      <c r="B1" s="2"/>
      <c r="C1" s="2"/>
      <c r="D1" s="2"/>
      <c r="E1" s="2"/>
      <c r="F1" s="2"/>
      <c r="G1" s="2"/>
      <c r="H1" s="2"/>
      <c r="I1" s="2"/>
      <c r="J1" s="2"/>
      <c r="K1" s="2"/>
      <c r="L1" s="2"/>
      <c r="M1" s="2"/>
      <c r="N1" s="2"/>
      <c r="O1" s="2"/>
      <c r="P1" s="2"/>
    </row>
    <row r="2" spans="2:2" x14ac:dyDescent="0.25">
      <c r="B2" s="2"/>
    </row>
    <row r="3" ht="30" customHeight="1" spans="1:16" x14ac:dyDescent="0.25">
      <c r="A3" s="11" t="s">
        <v>33</v>
      </c>
      <c r="B3" s="11" t="s">
        <v>34</v>
      </c>
      <c r="C3" s="11" t="s">
        <v>35</v>
      </c>
      <c r="D3" s="11" t="s">
        <v>83</v>
      </c>
      <c r="E3" s="11" t="s">
        <v>84</v>
      </c>
      <c r="F3" s="11" t="s">
        <v>85</v>
      </c>
      <c r="G3" s="11" t="s">
        <v>86</v>
      </c>
      <c r="H3" s="11" t="s">
        <v>87</v>
      </c>
      <c r="I3" s="11" t="s">
        <v>88</v>
      </c>
      <c r="J3" s="11" t="s">
        <v>89</v>
      </c>
      <c r="K3" s="11" t="s">
        <v>90</v>
      </c>
      <c r="L3" s="11" t="s">
        <v>91</v>
      </c>
      <c r="M3" s="11" t="s">
        <v>92</v>
      </c>
      <c r="N3" s="11" t="s">
        <v>93</v>
      </c>
      <c r="O3" s="11" t="s">
        <v>94</v>
      </c>
      <c r="P3" s="11" t="s">
        <v>95</v>
      </c>
    </row>
    <row r="4" spans="1:16" x14ac:dyDescent="0.25">
      <c r="A4" s="12" t="s">
        <v>38</v>
      </c>
      <c r="B4" s="15">
        <f>IFERROR(INDEX(Categories!$B$2:$B$14,MATCH($A4,Categories!$A$2:$A$14,0)),"(unknown category)")</f>
      </c>
      <c r="C4" s="16">
        <f>IFERROR(INDEX(Categories!$C$2:$C$14,MATCH($A4,Categories!$A$2:$A$14,0)),"(unknown type)")</f>
      </c>
      <c r="D4" s="17">
        <v>42000</v>
      </c>
      <c r="E4" s="17">
        <v>42000</v>
      </c>
      <c r="F4" s="17">
        <v>43000</v>
      </c>
      <c r="G4" s="17">
        <v>44000</v>
      </c>
      <c r="H4" s="17">
        <v>45000</v>
      </c>
      <c r="I4" s="17">
        <v>46000</v>
      </c>
      <c r="J4" s="17">
        <v>45000</v>
      </c>
      <c r="K4" s="17">
        <v>46000</v>
      </c>
      <c r="L4" s="17">
        <v>47000</v>
      </c>
      <c r="M4" s="17">
        <v>49000</v>
      </c>
      <c r="N4" s="17">
        <v>54000</v>
      </c>
      <c r="O4" s="17">
        <v>58000</v>
      </c>
      <c r="P4" s="18">
        <f>SUM(D4:O4)</f>
      </c>
    </row>
    <row r="5" spans="1:16" x14ac:dyDescent="0.25">
      <c r="A5" s="12" t="s">
        <v>43</v>
      </c>
      <c r="B5" s="15">
        <f>IFERROR(INDEX(Categories!$B$2:$B$14,MATCH($A5,Categories!$A$2:$A$14,0)),"(unknown category)")</f>
      </c>
      <c r="C5" s="16">
        <f>IFERROR(INDEX(Categories!$C$2:$C$14,MATCH($A5,Categories!$A$2:$A$14,0)),"(unknown type)")</f>
      </c>
      <c r="D5" s="17">
        <v>9000</v>
      </c>
      <c r="E5" s="17">
        <v>9000</v>
      </c>
      <c r="F5" s="17">
        <v>9500</v>
      </c>
      <c r="G5" s="17">
        <v>9500</v>
      </c>
      <c r="H5" s="17">
        <v>10000</v>
      </c>
      <c r="I5" s="17">
        <v>10000</v>
      </c>
      <c r="J5" s="17">
        <v>9500</v>
      </c>
      <c r="K5" s="17">
        <v>9500</v>
      </c>
      <c r="L5" s="17">
        <v>10000</v>
      </c>
      <c r="M5" s="17">
        <v>10500</v>
      </c>
      <c r="N5" s="17">
        <v>11500</v>
      </c>
      <c r="O5" s="17">
        <v>12000</v>
      </c>
      <c r="P5" s="18">
        <f>SUM(D5:O5)</f>
      </c>
    </row>
    <row r="6" spans="1:16" x14ac:dyDescent="0.25">
      <c r="A6" s="12" t="s">
        <v>46</v>
      </c>
      <c r="B6" s="15">
        <f>IFERROR(INDEX(Categories!$B$2:$B$14,MATCH($A6,Categories!$A$2:$A$14,0)),"(unknown category)")</f>
      </c>
      <c r="C6" s="16">
        <f>IFERROR(INDEX(Categories!$C$2:$C$14,MATCH($A6,Categories!$A$2:$A$14,0)),"(unknown type)")</f>
      </c>
      <c r="D6" s="17">
        <v>400</v>
      </c>
      <c r="E6" s="17">
        <v>400</v>
      </c>
      <c r="F6" s="17">
        <v>400</v>
      </c>
      <c r="G6" s="17">
        <v>400</v>
      </c>
      <c r="H6" s="17">
        <v>450</v>
      </c>
      <c r="I6" s="17">
        <v>450</v>
      </c>
      <c r="J6" s="17">
        <v>450</v>
      </c>
      <c r="K6" s="17">
        <v>450</v>
      </c>
      <c r="L6" s="17">
        <v>450</v>
      </c>
      <c r="M6" s="17">
        <v>500</v>
      </c>
      <c r="N6" s="17">
        <v>500</v>
      </c>
      <c r="O6" s="17">
        <v>600</v>
      </c>
      <c r="P6" s="18">
        <f>SUM(D6:O6)</f>
      </c>
    </row>
    <row r="7" spans="1:16" x14ac:dyDescent="0.25">
      <c r="A7" s="12" t="s">
        <v>49</v>
      </c>
      <c r="B7" s="15">
        <f>IFERROR(INDEX(Categories!$B$2:$B$14,MATCH($A7,Categories!$A$2:$A$14,0)),"(unknown category)")</f>
      </c>
      <c r="C7" s="16">
        <f>IFERROR(INDEX(Categories!$C$2:$C$14,MATCH($A7,Categories!$A$2:$A$14,0)),"(unknown type)")</f>
      </c>
      <c r="D7" s="17">
        <v>21000</v>
      </c>
      <c r="E7" s="17">
        <v>21000</v>
      </c>
      <c r="F7" s="17">
        <v>21000</v>
      </c>
      <c r="G7" s="17">
        <v>21500</v>
      </c>
      <c r="H7" s="17">
        <v>21500</v>
      </c>
      <c r="I7" s="17">
        <v>21500</v>
      </c>
      <c r="J7" s="17">
        <v>21500</v>
      </c>
      <c r="K7" s="17">
        <v>21500</v>
      </c>
      <c r="L7" s="17">
        <v>22000</v>
      </c>
      <c r="M7" s="17">
        <v>22000</v>
      </c>
      <c r="N7" s="17">
        <v>22000</v>
      </c>
      <c r="O7" s="17">
        <v>23500</v>
      </c>
      <c r="P7" s="18">
        <f>SUM(D7:O7)</f>
      </c>
    </row>
    <row r="8" spans="1:16" x14ac:dyDescent="0.25">
      <c r="A8" s="12" t="s">
        <v>54</v>
      </c>
      <c r="B8" s="15">
        <f>IFERROR(INDEX(Categories!$B$2:$B$14,MATCH($A8,Categories!$A$2:$A$14,0)),"(unknown category)")</f>
      </c>
      <c r="C8" s="16">
        <f>IFERROR(INDEX(Categories!$C$2:$C$14,MATCH($A8,Categories!$A$2:$A$14,0)),"(unknown type)")</f>
      </c>
      <c r="D8" s="17">
        <v>3600</v>
      </c>
      <c r="E8" s="17">
        <v>3500</v>
      </c>
      <c r="F8" s="17">
        <v>3300</v>
      </c>
      <c r="G8" s="17">
        <v>3100</v>
      </c>
      <c r="H8" s="17">
        <v>3000</v>
      </c>
      <c r="I8" s="17">
        <v>3200</v>
      </c>
      <c r="J8" s="17">
        <v>3500</v>
      </c>
      <c r="K8" s="17">
        <v>3600</v>
      </c>
      <c r="L8" s="17">
        <v>3200</v>
      </c>
      <c r="M8" s="17">
        <v>3000</v>
      </c>
      <c r="N8" s="17">
        <v>3300</v>
      </c>
      <c r="O8" s="17">
        <v>3700</v>
      </c>
      <c r="P8" s="18">
        <f>SUM(D8:O8)</f>
      </c>
    </row>
    <row r="9" spans="1:16" x14ac:dyDescent="0.25">
      <c r="A9" s="12" t="s">
        <v>57</v>
      </c>
      <c r="B9" s="15">
        <f>IFERROR(INDEX(Categories!$B$2:$B$14,MATCH($A9,Categories!$A$2:$A$14,0)),"(unknown category)")</f>
      </c>
      <c r="C9" s="16">
        <f>IFERROR(INDEX(Categories!$C$2:$C$14,MATCH($A9,Categories!$A$2:$A$14,0)),"(unknown type)")</f>
      </c>
      <c r="D9" s="17">
        <v>1200</v>
      </c>
      <c r="E9" s="17">
        <v>1200</v>
      </c>
      <c r="F9" s="17">
        <v>1200</v>
      </c>
      <c r="G9" s="17">
        <v>1200</v>
      </c>
      <c r="H9" s="17">
        <v>1200</v>
      </c>
      <c r="I9" s="17">
        <v>1200</v>
      </c>
      <c r="J9" s="17">
        <v>1200</v>
      </c>
      <c r="K9" s="17">
        <v>1200</v>
      </c>
      <c r="L9" s="17">
        <v>1200</v>
      </c>
      <c r="M9" s="17">
        <v>1200</v>
      </c>
      <c r="N9" s="17">
        <v>1200</v>
      </c>
      <c r="O9" s="17">
        <v>1200</v>
      </c>
      <c r="P9" s="18">
        <f>SUM(D9:O9)</f>
      </c>
    </row>
    <row r="10" spans="1:16" x14ac:dyDescent="0.25">
      <c r="A10" s="12" t="s">
        <v>60</v>
      </c>
      <c r="B10" s="15">
        <f>IFERROR(INDEX(Categories!$B$2:$B$14,MATCH($A10,Categories!$A$2:$A$14,0)),"(unknown category)")</f>
      </c>
      <c r="C10" s="16">
        <f>IFERROR(INDEX(Categories!$C$2:$C$14,MATCH($A10,Categories!$A$2:$A$14,0)),"(unknown type)")</f>
      </c>
      <c r="D10" s="17">
        <v>2400</v>
      </c>
      <c r="E10" s="17">
        <v>2400</v>
      </c>
      <c r="F10" s="17">
        <v>2400</v>
      </c>
      <c r="G10" s="17">
        <v>2400</v>
      </c>
      <c r="H10" s="17">
        <v>2400</v>
      </c>
      <c r="I10" s="17">
        <v>2400</v>
      </c>
      <c r="J10" s="17">
        <v>2400</v>
      </c>
      <c r="K10" s="17">
        <v>2400</v>
      </c>
      <c r="L10" s="17">
        <v>2400</v>
      </c>
      <c r="M10" s="17">
        <v>2400</v>
      </c>
      <c r="N10" s="17">
        <v>2400</v>
      </c>
      <c r="O10" s="17">
        <v>2400</v>
      </c>
      <c r="P10" s="18">
        <f>SUM(D10:O10)</f>
      </c>
    </row>
    <row r="11" spans="1:16" x14ac:dyDescent="0.25">
      <c r="A11" s="12" t="s">
        <v>63</v>
      </c>
      <c r="B11" s="15">
        <f>IFERROR(INDEX(Categories!$B$2:$B$14,MATCH($A11,Categories!$A$2:$A$14,0)),"(unknown category)")</f>
      </c>
      <c r="C11" s="16">
        <f>IFERROR(INDEX(Categories!$C$2:$C$14,MATCH($A11,Categories!$A$2:$A$14,0)),"(unknown type)")</f>
      </c>
      <c r="D11" s="17">
        <v>850</v>
      </c>
      <c r="E11" s="17">
        <v>850</v>
      </c>
      <c r="F11" s="17">
        <v>850</v>
      </c>
      <c r="G11" s="17">
        <v>900</v>
      </c>
      <c r="H11" s="17">
        <v>900</v>
      </c>
      <c r="I11" s="17">
        <v>900</v>
      </c>
      <c r="J11" s="17">
        <v>900</v>
      </c>
      <c r="K11" s="17">
        <v>950</v>
      </c>
      <c r="L11" s="17">
        <v>950</v>
      </c>
      <c r="M11" s="17">
        <v>950</v>
      </c>
      <c r="N11" s="17">
        <v>950</v>
      </c>
      <c r="O11" s="17">
        <v>1000</v>
      </c>
      <c r="P11" s="18">
        <f>SUM(D11:O11)</f>
      </c>
    </row>
    <row r="12" spans="1:16" x14ac:dyDescent="0.25">
      <c r="A12" s="12" t="s">
        <v>66</v>
      </c>
      <c r="B12" s="15">
        <f>IFERROR(INDEX(Categories!$B$2:$B$14,MATCH($A12,Categories!$A$2:$A$14,0)),"(unknown category)")</f>
      </c>
      <c r="C12" s="16">
        <f>IFERROR(INDEX(Categories!$C$2:$C$14,MATCH($A12,Categories!$A$2:$A$14,0)),"(unknown type)")</f>
      </c>
      <c r="D12" s="17">
        <v>2800</v>
      </c>
      <c r="E12" s="17">
        <v>2800</v>
      </c>
      <c r="F12" s="17">
        <v>3000</v>
      </c>
      <c r="G12" s="17">
        <v>3000</v>
      </c>
      <c r="H12" s="17">
        <v>3200</v>
      </c>
      <c r="I12" s="17">
        <v>3200</v>
      </c>
      <c r="J12" s="17">
        <v>3000</v>
      </c>
      <c r="K12" s="17">
        <v>3200</v>
      </c>
      <c r="L12" s="17">
        <v>3600</v>
      </c>
      <c r="M12" s="17">
        <v>4200</v>
      </c>
      <c r="N12" s="17">
        <v>5200</v>
      </c>
      <c r="O12" s="17">
        <v>5800</v>
      </c>
      <c r="P12" s="18">
        <f>SUM(D12:O12)</f>
      </c>
    </row>
    <row r="13" spans="1:16" x14ac:dyDescent="0.25">
      <c r="A13" s="12" t="s">
        <v>70</v>
      </c>
      <c r="B13" s="15">
        <f>IFERROR(INDEX(Categories!$B$2:$B$14,MATCH($A13,Categories!$A$2:$A$14,0)),"(unknown category)")</f>
      </c>
      <c r="C13" s="16">
        <f>IFERROR(INDEX(Categories!$C$2:$C$14,MATCH($A13,Categories!$A$2:$A$14,0)),"(unknown type)")</f>
      </c>
      <c r="D13" s="17">
        <v>600</v>
      </c>
      <c r="E13" s="17">
        <v>550</v>
      </c>
      <c r="F13" s="17">
        <v>600</v>
      </c>
      <c r="G13" s="17">
        <v>650</v>
      </c>
      <c r="H13" s="17">
        <v>600</v>
      </c>
      <c r="I13" s="17">
        <v>650</v>
      </c>
      <c r="J13" s="17">
        <v>700</v>
      </c>
      <c r="K13" s="17">
        <v>650</v>
      </c>
      <c r="L13" s="17">
        <v>700</v>
      </c>
      <c r="M13" s="17">
        <v>750</v>
      </c>
      <c r="N13" s="17">
        <v>800</v>
      </c>
      <c r="O13" s="17">
        <v>900</v>
      </c>
      <c r="P13" s="18">
        <f>SUM(D13:O13)</f>
      </c>
    </row>
    <row r="14" spans="1:16" x14ac:dyDescent="0.25">
      <c r="A14" s="12" t="s">
        <v>73</v>
      </c>
      <c r="B14" s="15">
        <f>IFERROR(INDEX(Categories!$B$2:$B$14,MATCH($A14,Categories!$A$2:$A$14,0)),"(unknown category)")</f>
      </c>
      <c r="C14" s="16">
        <f>IFERROR(INDEX(Categories!$C$2:$C$14,MATCH($A14,Categories!$A$2:$A$14,0)),"(unknown type)")</f>
      </c>
      <c r="D14" s="17">
        <v>900</v>
      </c>
      <c r="E14" s="17">
        <v>700</v>
      </c>
      <c r="F14" s="17">
        <v>700</v>
      </c>
      <c r="G14" s="17">
        <v>700</v>
      </c>
      <c r="H14" s="17">
        <v>900</v>
      </c>
      <c r="I14" s="17">
        <v>700</v>
      </c>
      <c r="J14" s="17">
        <v>700</v>
      </c>
      <c r="K14" s="17">
        <v>700</v>
      </c>
      <c r="L14" s="17">
        <v>900</v>
      </c>
      <c r="M14" s="17">
        <v>700</v>
      </c>
      <c r="N14" s="17">
        <v>700</v>
      </c>
      <c r="O14" s="17">
        <v>1400</v>
      </c>
      <c r="P14" s="18">
        <f>SUM(D14:O14)</f>
      </c>
    </row>
    <row r="15" spans="1:16" x14ac:dyDescent="0.25">
      <c r="A15" s="12" t="s">
        <v>76</v>
      </c>
      <c r="B15" s="15">
        <f>IFERROR(INDEX(Categories!$B$2:$B$14,MATCH($A15,Categories!$A$2:$A$14,0)),"(unknown category)")</f>
      </c>
      <c r="C15" s="16">
        <f>IFERROR(INDEX(Categories!$C$2:$C$14,MATCH($A15,Categories!$A$2:$A$14,0)),"(unknown type)")</f>
      </c>
      <c r="D15" s="17">
        <v>1100</v>
      </c>
      <c r="E15" s="17">
        <v>900</v>
      </c>
      <c r="F15" s="17">
        <v>1200</v>
      </c>
      <c r="G15" s="17">
        <v>1300</v>
      </c>
      <c r="H15" s="17">
        <v>1400</v>
      </c>
      <c r="I15" s="17">
        <v>1500</v>
      </c>
      <c r="J15" s="17">
        <v>1200</v>
      </c>
      <c r="K15" s="17">
        <v>1000</v>
      </c>
      <c r="L15" s="17">
        <v>1300</v>
      </c>
      <c r="M15" s="17">
        <v>1500</v>
      </c>
      <c r="N15" s="17">
        <v>1600</v>
      </c>
      <c r="O15" s="17">
        <v>1200</v>
      </c>
      <c r="P15" s="18">
        <f>SUM(D15:O15)</f>
      </c>
    </row>
    <row r="16" spans="1:16" x14ac:dyDescent="0.25">
      <c r="A16" s="12" t="s">
        <v>79</v>
      </c>
      <c r="B16" s="15">
        <f>IFERROR(INDEX(Categories!$B$2:$B$14,MATCH($A16,Categories!$A$2:$A$14,0)),"(unknown category)")</f>
      </c>
      <c r="C16" s="16">
        <f>IFERROR(INDEX(Categories!$C$2:$C$14,MATCH($A16,Categories!$A$2:$A$14,0)),"(unknown type)")</f>
      </c>
      <c r="D16" s="17">
        <v>500</v>
      </c>
      <c r="E16" s="17">
        <v>500</v>
      </c>
      <c r="F16" s="17">
        <v>500</v>
      </c>
      <c r="G16" s="17">
        <v>500</v>
      </c>
      <c r="H16" s="17">
        <v>500</v>
      </c>
      <c r="I16" s="17">
        <v>500</v>
      </c>
      <c r="J16" s="17">
        <v>500</v>
      </c>
      <c r="K16" s="17">
        <v>500</v>
      </c>
      <c r="L16" s="17">
        <v>500</v>
      </c>
      <c r="M16" s="17">
        <v>500</v>
      </c>
      <c r="N16" s="17">
        <v>600</v>
      </c>
      <c r="O16" s="17">
        <v>700</v>
      </c>
      <c r="P16" s="18">
        <f>SUM(D16:O16)</f>
      </c>
    </row>
  </sheetData>
  <mergeCells count="1">
    <mergeCell ref="A1:P1"/>
  </mergeCells>
  <dataValidations count="2">
    <dataValidation type="decimal" allowBlank="1" showErrorMessage="1" errorTitle="Invalid number" error="Enter a number between -1000000 and 1000000" sqref="D10:O16">
      <formula1>-1000000</formula1>
      <formula2>1000000</formula2>
    </dataValidation>
    <dataValidation type="decimal" allowBlank="1" showErrorMessage="1" errorTitle="Invalid number" error="Enter a number between -1000000 and 1000000" sqref="D4:O16">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28" customWidth="1"/>
    <col min="3" max="4" width="11" customWidth="1"/>
    <col min="5" max="6" width="14" customWidth="1"/>
    <col min="7" max="7" width="13" customWidth="1"/>
    <col min="8" max="8" width="12" customWidth="1"/>
    <col min="9" max="10" width="15" customWidth="1"/>
    <col min="11" max="11" width="11" customWidth="1"/>
  </cols>
  <sheetData>
    <row r="1" ht="30" customHeight="1" spans="1:11" x14ac:dyDescent="0.25">
      <c r="A1" s="2" t="s">
        <v>97</v>
      </c>
      <c r="B1" s="2"/>
      <c r="C1" s="2"/>
      <c r="D1" s="2"/>
      <c r="E1" s="2"/>
      <c r="F1" s="2"/>
      <c r="G1" s="2"/>
      <c r="H1" s="2"/>
      <c r="I1" s="2"/>
      <c r="J1" s="2"/>
      <c r="K1" s="2"/>
    </row>
    <row r="2" spans="2:10" x14ac:dyDescent="0.25">
      <c r="B2" s="2"/>
      <c r="J2" s="2"/>
    </row>
    <row r="3" ht="30" customHeight="1" spans="1:11" x14ac:dyDescent="0.25">
      <c r="A3" s="11" t="s">
        <v>33</v>
      </c>
      <c r="B3" s="11" t="s">
        <v>34</v>
      </c>
      <c r="C3" s="11" t="s">
        <v>35</v>
      </c>
      <c r="D3" s="11" t="s">
        <v>36</v>
      </c>
      <c r="E3" s="11" t="s">
        <v>98</v>
      </c>
      <c r="F3" s="11" t="s">
        <v>99</v>
      </c>
      <c r="G3" s="11" t="s">
        <v>100</v>
      </c>
      <c r="H3" s="11" t="s">
        <v>101</v>
      </c>
      <c r="I3" s="11" t="s">
        <v>102</v>
      </c>
      <c r="J3" s="11" t="s">
        <v>103</v>
      </c>
      <c r="K3" s="11" t="s">
        <v>104</v>
      </c>
    </row>
    <row r="4" spans="1:11" x14ac:dyDescent="0.25">
      <c r="A4" s="16">
        <f>Categories!A2</f>
      </c>
      <c r="B4" s="15">
        <f>Categories!B2</f>
      </c>
      <c r="C4" s="16">
        <f>Categories!C2</f>
      </c>
      <c r="D4" s="16">
        <f>Categories!D2</f>
      </c>
      <c r="E4" s="19">
        <f>IFERROR(INDEX('Monthly Actuals Input'!$P$4:$P$16,MATCH($A4,'Monthly Actuals Input'!$A$4:$A$16,0)),0)</f>
      </c>
      <c r="F4" s="19">
        <f>IFERROR(INDEX('Monthly Budget Input'!$P$4:$P$16,MATCH($A4,'Monthly Budget Input'!$A$4:$A$16,0)),0)</f>
      </c>
      <c r="G4" s="19">
        <f>E4-F4</f>
      </c>
      <c r="H4" s="20">
        <f>IFERROR(G4/ABS(F4),0)</f>
      </c>
      <c r="I4" s="19">
        <f>ABS(G4)</f>
      </c>
      <c r="J4" s="21">
        <f>IF(ABS(H4)&gt;0.15,1,0)</f>
      </c>
      <c r="K4" s="22">
        <f>IF(J4=1,"Review","OK")</f>
      </c>
    </row>
    <row r="5" spans="1:11" x14ac:dyDescent="0.25">
      <c r="A5" s="16">
        <f>Categories!A3</f>
      </c>
      <c r="B5" s="15">
        <f>Categories!B3</f>
      </c>
      <c r="C5" s="16">
        <f>Categories!C3</f>
      </c>
      <c r="D5" s="16">
        <f>Categories!D3</f>
      </c>
      <c r="E5" s="19">
        <f>IFERROR(INDEX('Monthly Actuals Input'!$P$4:$P$16,MATCH($A5,'Monthly Actuals Input'!$A$4:$A$16,0)),0)</f>
      </c>
      <c r="F5" s="19">
        <f>IFERROR(INDEX('Monthly Budget Input'!$P$4:$P$16,MATCH($A5,'Monthly Budget Input'!$A$4:$A$16,0)),0)</f>
      </c>
      <c r="G5" s="19">
        <f>E5-F5</f>
      </c>
      <c r="H5" s="20">
        <f>IFERROR(G5/ABS(F5),0)</f>
      </c>
      <c r="I5" s="19">
        <f>ABS(G5)</f>
      </c>
      <c r="J5" s="21">
        <f>IF(ABS(H5)&gt;0.15,1,0)</f>
      </c>
      <c r="K5" s="22">
        <f>IF(J5=1,"Review","OK")</f>
      </c>
    </row>
    <row r="6" spans="1:11" x14ac:dyDescent="0.25">
      <c r="A6" s="16">
        <f>Categories!A4</f>
      </c>
      <c r="B6" s="15">
        <f>Categories!B4</f>
      </c>
      <c r="C6" s="16">
        <f>Categories!C4</f>
      </c>
      <c r="D6" s="16">
        <f>Categories!D4</f>
      </c>
      <c r="E6" s="19">
        <f>IFERROR(INDEX('Monthly Actuals Input'!$P$4:$P$16,MATCH($A6,'Monthly Actuals Input'!$A$4:$A$16,0)),0)</f>
      </c>
      <c r="F6" s="19">
        <f>IFERROR(INDEX('Monthly Budget Input'!$P$4:$P$16,MATCH($A6,'Monthly Budget Input'!$A$4:$A$16,0)),0)</f>
      </c>
      <c r="G6" s="19">
        <f>E6-F6</f>
      </c>
      <c r="H6" s="20">
        <f>IFERROR(G6/ABS(F6),0)</f>
      </c>
      <c r="I6" s="19">
        <f>ABS(G6)</f>
      </c>
      <c r="J6" s="21">
        <f>IF(ABS(H6)&gt;0.15,1,0)</f>
      </c>
      <c r="K6" s="22">
        <f>IF(J6=1,"Review","OK")</f>
      </c>
    </row>
    <row r="7" spans="1:11" x14ac:dyDescent="0.25">
      <c r="A7" s="16">
        <f>Categories!A5</f>
      </c>
      <c r="B7" s="15">
        <f>Categories!B5</f>
      </c>
      <c r="C7" s="16">
        <f>Categories!C5</f>
      </c>
      <c r="D7" s="16">
        <f>Categories!D5</f>
      </c>
      <c r="E7" s="19">
        <f>IFERROR(INDEX('Monthly Actuals Input'!$P$4:$P$16,MATCH($A7,'Monthly Actuals Input'!$A$4:$A$16,0)),0)</f>
      </c>
      <c r="F7" s="19">
        <f>IFERROR(INDEX('Monthly Budget Input'!$P$4:$P$16,MATCH($A7,'Monthly Budget Input'!$A$4:$A$16,0)),0)</f>
      </c>
      <c r="G7" s="19">
        <f>E7-F7</f>
      </c>
      <c r="H7" s="20">
        <f>IFERROR(G7/ABS(F7),0)</f>
      </c>
      <c r="I7" s="19">
        <f>ABS(G7)</f>
      </c>
      <c r="J7" s="21">
        <f>IF(ABS(H7)&gt;0.15,1,0)</f>
      </c>
      <c r="K7" s="22">
        <f>IF(J7=1,"Review","OK")</f>
      </c>
    </row>
    <row r="8" spans="1:11" x14ac:dyDescent="0.25">
      <c r="A8" s="16">
        <f>Categories!A6</f>
      </c>
      <c r="B8" s="15">
        <f>Categories!B6</f>
      </c>
      <c r="C8" s="16">
        <f>Categories!C6</f>
      </c>
      <c r="D8" s="16">
        <f>Categories!D6</f>
      </c>
      <c r="E8" s="19">
        <f>IFERROR(INDEX('Monthly Actuals Input'!$P$4:$P$16,MATCH($A8,'Monthly Actuals Input'!$A$4:$A$16,0)),0)</f>
      </c>
      <c r="F8" s="19">
        <f>IFERROR(INDEX('Monthly Budget Input'!$P$4:$P$16,MATCH($A8,'Monthly Budget Input'!$A$4:$A$16,0)),0)</f>
      </c>
      <c r="G8" s="19">
        <f>E8-F8</f>
      </c>
      <c r="H8" s="20">
        <f>IFERROR(G8/ABS(F8),0)</f>
      </c>
      <c r="I8" s="19">
        <f>ABS(G8)</f>
      </c>
      <c r="J8" s="21">
        <f>IF(ABS(H8)&gt;0.15,1,0)</f>
      </c>
      <c r="K8" s="22">
        <f>IF(J8=1,"Review","OK")</f>
      </c>
    </row>
    <row r="9" spans="1:11" x14ac:dyDescent="0.25">
      <c r="A9" s="16">
        <f>Categories!A7</f>
      </c>
      <c r="B9" s="15">
        <f>Categories!B7</f>
      </c>
      <c r="C9" s="16">
        <f>Categories!C7</f>
      </c>
      <c r="D9" s="16">
        <f>Categories!D7</f>
      </c>
      <c r="E9" s="19">
        <f>IFERROR(INDEX('Monthly Actuals Input'!$P$4:$P$16,MATCH($A9,'Monthly Actuals Input'!$A$4:$A$16,0)),0)</f>
      </c>
      <c r="F9" s="19">
        <f>IFERROR(INDEX('Monthly Budget Input'!$P$4:$P$16,MATCH($A9,'Monthly Budget Input'!$A$4:$A$16,0)),0)</f>
      </c>
      <c r="G9" s="19">
        <f>E9-F9</f>
      </c>
      <c r="H9" s="20">
        <f>IFERROR(G9/ABS(F9),0)</f>
      </c>
      <c r="I9" s="19">
        <f>ABS(G9)</f>
      </c>
      <c r="J9" s="21">
        <f>IF(ABS(H9)&gt;0.15,1,0)</f>
      </c>
      <c r="K9" s="22">
        <f>IF(J9=1,"Review","OK")</f>
      </c>
    </row>
    <row r="10" spans="1:11" x14ac:dyDescent="0.25">
      <c r="A10" s="16">
        <f>Categories!A8</f>
      </c>
      <c r="B10" s="15">
        <f>Categories!B8</f>
      </c>
      <c r="C10" s="16">
        <f>Categories!C8</f>
      </c>
      <c r="D10" s="16">
        <f>Categories!D8</f>
      </c>
      <c r="E10" s="19">
        <f>IFERROR(INDEX('Monthly Actuals Input'!$P$4:$P$16,MATCH($A10,'Monthly Actuals Input'!$A$4:$A$16,0)),0)</f>
      </c>
      <c r="F10" s="19">
        <f>IFERROR(INDEX('Monthly Budget Input'!$P$4:$P$16,MATCH($A10,'Monthly Budget Input'!$A$4:$A$16,0)),0)</f>
      </c>
      <c r="G10" s="19">
        <f>E10-F10</f>
      </c>
      <c r="H10" s="20">
        <f>IFERROR(G10/ABS(F10),0)</f>
      </c>
      <c r="I10" s="19">
        <f>ABS(G10)</f>
      </c>
      <c r="J10" s="21">
        <f>IF(ABS(H10)&gt;0.15,1,0)</f>
      </c>
      <c r="K10" s="22">
        <f>IF(J10=1,"Review","OK")</f>
      </c>
    </row>
    <row r="11" spans="1:11" x14ac:dyDescent="0.25">
      <c r="A11" s="16">
        <f>Categories!A9</f>
      </c>
      <c r="B11" s="15">
        <f>Categories!B9</f>
      </c>
      <c r="C11" s="16">
        <f>Categories!C9</f>
      </c>
      <c r="D11" s="16">
        <f>Categories!D9</f>
      </c>
      <c r="E11" s="19">
        <f>IFERROR(INDEX('Monthly Actuals Input'!$P$4:$P$16,MATCH($A11,'Monthly Actuals Input'!$A$4:$A$16,0)),0)</f>
      </c>
      <c r="F11" s="19">
        <f>IFERROR(INDEX('Monthly Budget Input'!$P$4:$P$16,MATCH($A11,'Monthly Budget Input'!$A$4:$A$16,0)),0)</f>
      </c>
      <c r="G11" s="19">
        <f>E11-F11</f>
      </c>
      <c r="H11" s="20">
        <f>IFERROR(G11/ABS(F11),0)</f>
      </c>
      <c r="I11" s="19">
        <f>ABS(G11)</f>
      </c>
      <c r="J11" s="21">
        <f>IF(ABS(H11)&gt;0.15,1,0)</f>
      </c>
      <c r="K11" s="22">
        <f>IF(J11=1,"Review","OK")</f>
      </c>
    </row>
    <row r="12" spans="1:11" x14ac:dyDescent="0.25">
      <c r="A12" s="16">
        <f>Categories!A10</f>
      </c>
      <c r="B12" s="15">
        <f>Categories!B10</f>
      </c>
      <c r="C12" s="16">
        <f>Categories!C10</f>
      </c>
      <c r="D12" s="16">
        <f>Categories!D10</f>
      </c>
      <c r="E12" s="19">
        <f>IFERROR(INDEX('Monthly Actuals Input'!$P$4:$P$16,MATCH($A12,'Monthly Actuals Input'!$A$4:$A$16,0)),0)</f>
      </c>
      <c r="F12" s="19">
        <f>IFERROR(INDEX('Monthly Budget Input'!$P$4:$P$16,MATCH($A12,'Monthly Budget Input'!$A$4:$A$16,0)),0)</f>
      </c>
      <c r="G12" s="19">
        <f>E12-F12</f>
      </c>
      <c r="H12" s="20">
        <f>IFERROR(G12/ABS(F12),0)</f>
      </c>
      <c r="I12" s="19">
        <f>ABS(G12)</f>
      </c>
      <c r="J12" s="21">
        <f>IF(ABS(H12)&gt;0.15,1,0)</f>
      </c>
      <c r="K12" s="22">
        <f>IF(J12=1,"Review","OK")</f>
      </c>
    </row>
    <row r="13" spans="1:11" x14ac:dyDescent="0.25">
      <c r="A13" s="16">
        <f>Categories!A11</f>
      </c>
      <c r="B13" s="15">
        <f>Categories!B11</f>
      </c>
      <c r="C13" s="16">
        <f>Categories!C11</f>
      </c>
      <c r="D13" s="16">
        <f>Categories!D11</f>
      </c>
      <c r="E13" s="19">
        <f>IFERROR(INDEX('Monthly Actuals Input'!$P$4:$P$16,MATCH($A13,'Monthly Actuals Input'!$A$4:$A$16,0)),0)</f>
      </c>
      <c r="F13" s="19">
        <f>IFERROR(INDEX('Monthly Budget Input'!$P$4:$P$16,MATCH($A13,'Monthly Budget Input'!$A$4:$A$16,0)),0)</f>
      </c>
      <c r="G13" s="19">
        <f>E13-F13</f>
      </c>
      <c r="H13" s="20">
        <f>IFERROR(G13/ABS(F13),0)</f>
      </c>
      <c r="I13" s="19">
        <f>ABS(G13)</f>
      </c>
      <c r="J13" s="21">
        <f>IF(ABS(H13)&gt;0.15,1,0)</f>
      </c>
      <c r="K13" s="22">
        <f>IF(J13=1,"Review","OK")</f>
      </c>
    </row>
    <row r="14" spans="1:11" x14ac:dyDescent="0.25">
      <c r="A14" s="16">
        <f>Categories!A12</f>
      </c>
      <c r="B14" s="15">
        <f>Categories!B12</f>
      </c>
      <c r="C14" s="16">
        <f>Categories!C12</f>
      </c>
      <c r="D14" s="16">
        <f>Categories!D12</f>
      </c>
      <c r="E14" s="19">
        <f>IFERROR(INDEX('Monthly Actuals Input'!$P$4:$P$16,MATCH($A14,'Monthly Actuals Input'!$A$4:$A$16,0)),0)</f>
      </c>
      <c r="F14" s="19">
        <f>IFERROR(INDEX('Monthly Budget Input'!$P$4:$P$16,MATCH($A14,'Monthly Budget Input'!$A$4:$A$16,0)),0)</f>
      </c>
      <c r="G14" s="19">
        <f>E14-F14</f>
      </c>
      <c r="H14" s="20">
        <f>IFERROR(G14/ABS(F14),0)</f>
      </c>
      <c r="I14" s="19">
        <f>ABS(G14)</f>
      </c>
      <c r="J14" s="21">
        <f>IF(ABS(H14)&gt;0.15,1,0)</f>
      </c>
      <c r="K14" s="22">
        <f>IF(J14=1,"Review","OK")</f>
      </c>
    </row>
    <row r="15" spans="1:11" x14ac:dyDescent="0.25">
      <c r="A15" s="16">
        <f>Categories!A13</f>
      </c>
      <c r="B15" s="15">
        <f>Categories!B13</f>
      </c>
      <c r="C15" s="16">
        <f>Categories!C13</f>
      </c>
      <c r="D15" s="16">
        <f>Categories!D13</f>
      </c>
      <c r="E15" s="19">
        <f>IFERROR(INDEX('Monthly Actuals Input'!$P$4:$P$16,MATCH($A15,'Monthly Actuals Input'!$A$4:$A$16,0)),0)</f>
      </c>
      <c r="F15" s="19">
        <f>IFERROR(INDEX('Monthly Budget Input'!$P$4:$P$16,MATCH($A15,'Monthly Budget Input'!$A$4:$A$16,0)),0)</f>
      </c>
      <c r="G15" s="19">
        <f>E15-F15</f>
      </c>
      <c r="H15" s="20">
        <f>IFERROR(G15/ABS(F15),0)</f>
      </c>
      <c r="I15" s="19">
        <f>ABS(G15)</f>
      </c>
      <c r="J15" s="21">
        <f>IF(ABS(H15)&gt;0.15,1,0)</f>
      </c>
      <c r="K15" s="22">
        <f>IF(J15=1,"Review","OK")</f>
      </c>
    </row>
    <row r="16" spans="1:11" x14ac:dyDescent="0.25">
      <c r="A16" s="16">
        <f>Categories!A14</f>
      </c>
      <c r="B16" s="15">
        <f>Categories!B14</f>
      </c>
      <c r="C16" s="16">
        <f>Categories!C14</f>
      </c>
      <c r="D16" s="16">
        <f>Categories!D14</f>
      </c>
      <c r="E16" s="19">
        <f>IFERROR(INDEX('Monthly Actuals Input'!$P$4:$P$16,MATCH($A16,'Monthly Actuals Input'!$A$4:$A$16,0)),0)</f>
      </c>
      <c r="F16" s="19">
        <f>IFERROR(INDEX('Monthly Budget Input'!$P$4:$P$16,MATCH($A16,'Monthly Budget Input'!$A$4:$A$16,0)),0)</f>
      </c>
      <c r="G16" s="19">
        <f>E16-F16</f>
      </c>
      <c r="H16" s="20">
        <f>IFERROR(G16/ABS(F16),0)</f>
      </c>
      <c r="I16" s="19">
        <f>ABS(G16)</f>
      </c>
      <c r="J16" s="21">
        <f>IF(ABS(H16)&gt;0.15,1,0)</f>
      </c>
      <c r="K16" s="22">
        <f>IF(J16=1,"Review","OK")</f>
      </c>
    </row>
  </sheetData>
  <mergeCells count="1">
    <mergeCell ref="A1:K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howGridLines="0"/>
  </sheetViews>
  <sheetFormatPr defaultRowHeight="15" outlineLevelRow="0" outlineLevelCol="0" x14ac:dyDescent="55"/>
  <cols>
    <col min="1" max="1" width="24" customWidth="1"/>
    <col min="2" max="7" width="16" customWidth="1"/>
  </cols>
  <sheetData>
    <row r="1" spans="1:7" x14ac:dyDescent="0.25">
      <c r="A1" s="1" t="s">
        <v>105</v>
      </c>
      <c r="B1" s="1"/>
      <c r="C1" s="1"/>
      <c r="D1" s="1"/>
      <c r="E1" s="1"/>
      <c r="F1" s="1"/>
      <c r="G1" s="1"/>
    </row>
    <row r="2" spans="1:1" x14ac:dyDescent="0.25">
      <c r="A2" s="2"/>
    </row>
    <row r="3" spans="1:7" x14ac:dyDescent="0.25">
      <c r="A3" s="3" t="s">
        <v>106</v>
      </c>
      <c r="B3" s="3"/>
      <c r="C3" s="3"/>
      <c r="D3" s="3"/>
      <c r="E3" s="3"/>
      <c r="F3" s="3"/>
      <c r="G3" s="3"/>
    </row>
    <row r="4" ht="30" customHeight="1" spans="1:5" x14ac:dyDescent="0.25">
      <c r="A4" s="11" t="s">
        <v>107</v>
      </c>
      <c r="B4" s="11" t="s">
        <v>108</v>
      </c>
      <c r="C4" s="11" t="s">
        <v>109</v>
      </c>
      <c r="D4" s="11" t="s">
        <v>100</v>
      </c>
      <c r="E4" s="11" t="s">
        <v>101</v>
      </c>
    </row>
    <row r="5" spans="1:5" x14ac:dyDescent="0.25">
      <c r="A5" s="5" t="s">
        <v>40</v>
      </c>
      <c r="B5" s="19">
        <f>SUMIF('Budget vs Actual'!$C$4:$C$16,"Income",'Budget vs Actual'!$E$4:$E$16)</f>
      </c>
      <c r="C5" s="19">
        <f>SUMIF('Budget vs Actual'!$C$4:$C$16,"Income",'Budget vs Actual'!$F$4:$F$16)</f>
      </c>
      <c r="D5" s="19">
        <f>B5-C5</f>
      </c>
      <c r="E5" s="20">
        <f>IFERROR(D5/ABS(C5),0)</f>
      </c>
    </row>
    <row r="6" spans="1:5" x14ac:dyDescent="0.25">
      <c r="A6" s="5" t="s">
        <v>51</v>
      </c>
      <c r="B6" s="19">
        <f>SUMIF('Budget vs Actual'!$C$4:$C$16,"Expense",'Budget vs Actual'!$E$4:$E$16)</f>
      </c>
      <c r="C6" s="19">
        <f>SUMIF('Budget vs Actual'!$C$4:$C$16,"Expense",'Budget vs Actual'!$F$4:$F$16)</f>
      </c>
      <c r="D6" s="19">
        <f>B6-C6</f>
      </c>
      <c r="E6" s="20">
        <f>IFERROR(D6/ABS(C6),0)</f>
      </c>
    </row>
    <row r="7" spans="1:5" x14ac:dyDescent="0.25">
      <c r="A7" s="5" t="s">
        <v>110</v>
      </c>
      <c r="B7" s="23">
        <f>B5-B6</f>
      </c>
      <c r="C7" s="23">
        <f>C5-C6</f>
      </c>
      <c r="D7" s="23">
        <f>B7-C7</f>
      </c>
      <c r="E7" s="24">
        <f>IFERROR(D7/ABS(C7),0)</f>
      </c>
    </row>
    <row r="8" spans="1:4" x14ac:dyDescent="0.25">
      <c r="A8" s="5" t="s">
        <v>111</v>
      </c>
      <c r="B8" s="5"/>
      <c r="C8" s="5"/>
      <c r="D8" s="25">
        <f>IFERROR(B7/B5,0)</f>
      </c>
    </row>
    <row r="9" spans="1:1" x14ac:dyDescent="0.25">
      <c r="A9" s="2"/>
    </row>
    <row r="10" spans="1:7" x14ac:dyDescent="0.25">
      <c r="A10" s="3" t="s">
        <v>112</v>
      </c>
      <c r="B10" s="3"/>
      <c r="C10" s="3"/>
      <c r="D10" s="3"/>
      <c r="E10" s="3"/>
      <c r="F10" s="3"/>
      <c r="G10" s="3"/>
    </row>
    <row r="11" ht="30" customHeight="1" spans="1:5" x14ac:dyDescent="0.25">
      <c r="A11" s="11" t="s">
        <v>36</v>
      </c>
      <c r="B11" s="11" t="s">
        <v>108</v>
      </c>
      <c r="C11" s="11" t="s">
        <v>109</v>
      </c>
      <c r="D11" s="11" t="s">
        <v>100</v>
      </c>
      <c r="E11" s="11" t="s">
        <v>101</v>
      </c>
    </row>
    <row r="12" spans="1:5" x14ac:dyDescent="0.25">
      <c r="A12" s="2" t="s">
        <v>52</v>
      </c>
      <c r="B12" s="19">
        <f>SUMIFS('Budget vs Actual'!$E$4:$E$16,'Budget vs Actual'!$C$4:$C$16,"Expense",'Budget vs Actual'!$D$4:$D$16,"Fixed")</f>
      </c>
      <c r="C12" s="19">
        <f>SUMIFS('Budget vs Actual'!$F$4:$F$16,'Budget vs Actual'!$C$4:$C$16,"Expense",'Budget vs Actual'!$D$4:$D$16,"Fixed")</f>
      </c>
      <c r="D12" s="19">
        <f>B12-C12</f>
      </c>
      <c r="E12" s="20">
        <f>IFERROR(D12/ABS(C12),0)</f>
      </c>
    </row>
    <row r="13" spans="1:5" x14ac:dyDescent="0.25">
      <c r="A13" s="2" t="s">
        <v>68</v>
      </c>
      <c r="B13" s="19">
        <f>SUMIFS('Budget vs Actual'!$E$4:$E$16,'Budget vs Actual'!$C$4:$C$16,"Expense",'Budget vs Actual'!$D$4:$D$16,"Variable")</f>
      </c>
      <c r="C13" s="19">
        <f>SUMIFS('Budget vs Actual'!$F$4:$F$16,'Budget vs Actual'!$C$4:$C$16,"Expense",'Budget vs Actual'!$D$4:$D$16,"Variable")</f>
      </c>
      <c r="D13" s="19">
        <f>B13-C13</f>
      </c>
      <c r="E13" s="20">
        <f>IFERROR(D13/ABS(C13),0)</f>
      </c>
    </row>
    <row r="14" spans="1:1" x14ac:dyDescent="0.25">
      <c r="A14" s="2"/>
    </row>
    <row r="15" spans="1:7" x14ac:dyDescent="0.25">
      <c r="A15" s="3" t="s">
        <v>113</v>
      </c>
      <c r="B15" s="3"/>
      <c r="C15" s="3"/>
      <c r="D15" s="3"/>
      <c r="E15" s="3"/>
      <c r="F15" s="3"/>
      <c r="G15" s="3"/>
    </row>
    <row r="16" spans="1:4" x14ac:dyDescent="0.25">
      <c r="A16" s="5" t="s">
        <v>114</v>
      </c>
      <c r="B16" s="5"/>
      <c r="C16" s="5"/>
      <c r="D16" s="26">
        <f>SUM('Budget vs Actual'!$J$4:$J$16)</f>
      </c>
    </row>
    <row r="17" spans="1:1" x14ac:dyDescent="0.25">
      <c r="A17" s="2"/>
    </row>
    <row r="18" spans="1:7" x14ac:dyDescent="0.25">
      <c r="A18" s="3" t="s">
        <v>115</v>
      </c>
      <c r="B18" s="3"/>
      <c r="C18" s="3"/>
      <c r="D18" s="3"/>
      <c r="E18" s="3"/>
      <c r="F18" s="3"/>
      <c r="G18" s="3"/>
    </row>
    <row r="19" ht="30" customHeight="1" spans="1:3" x14ac:dyDescent="0.25">
      <c r="A19" s="11" t="s">
        <v>116</v>
      </c>
      <c r="B19" s="11" t="s">
        <v>117</v>
      </c>
      <c r="C19" s="11" t="s">
        <v>102</v>
      </c>
    </row>
    <row r="20" ht="24" customHeight="1" spans="1:3" x14ac:dyDescent="0.25">
      <c r="A20" s="27">
        <v>1</v>
      </c>
      <c r="B20" s="28">
        <f>INDEX('Budget vs Actual'!$B$4:$B$16,MATCH(C20,'Budget vs Actual'!$I$4:$I$16,0))</f>
      </c>
      <c r="C20" s="29">
        <f>LARGE('Budget vs Actual'!$I$4:$I$16,1)</f>
      </c>
    </row>
    <row r="21" ht="24" customHeight="1" spans="1:3" x14ac:dyDescent="0.25">
      <c r="A21" s="27">
        <v>2</v>
      </c>
      <c r="B21" s="28">
        <f>INDEX('Budget vs Actual'!$B$4:$B$16,MATCH(C21,'Budget vs Actual'!$I$4:$I$16,0))</f>
      </c>
      <c r="C21" s="29">
        <f>LARGE('Budget vs Actual'!$I$4:$I$16,2)</f>
      </c>
    </row>
    <row r="22" ht="24" customHeight="1" spans="1:3" x14ac:dyDescent="0.25">
      <c r="A22" s="27">
        <v>3</v>
      </c>
      <c r="B22" s="28">
        <f>INDEX('Budget vs Actual'!$B$4:$B$16,MATCH(C22,'Budget vs Actual'!$I$4:$I$16,0))</f>
      </c>
      <c r="C22" s="29">
        <f>LARGE('Budget vs Actual'!$I$4:$I$16,3)</f>
      </c>
    </row>
    <row r="23" spans="1:1" x14ac:dyDescent="0.25">
      <c r="A23" s="2"/>
    </row>
    <row r="24" spans="1:7" x14ac:dyDescent="0.25">
      <c r="A24" s="3" t="s">
        <v>118</v>
      </c>
      <c r="B24" s="3"/>
      <c r="C24" s="3"/>
      <c r="D24" s="3"/>
      <c r="E24" s="3"/>
      <c r="F24" s="3"/>
      <c r="G24" s="3"/>
    </row>
    <row r="25" ht="30" customHeight="1" spans="1:7" x14ac:dyDescent="0.25">
      <c r="A25" s="11" t="s">
        <v>119</v>
      </c>
      <c r="B25" s="11" t="s">
        <v>120</v>
      </c>
      <c r="C25" s="11" t="s">
        <v>121</v>
      </c>
      <c r="D25" s="11" t="s">
        <v>122</v>
      </c>
      <c r="E25" s="11" t="s">
        <v>123</v>
      </c>
      <c r="F25" s="11" t="s">
        <v>124</v>
      </c>
      <c r="G25" s="11" t="s">
        <v>125</v>
      </c>
    </row>
    <row r="26" spans="1:7" x14ac:dyDescent="0.25">
      <c r="A26" s="30" t="s">
        <v>83</v>
      </c>
      <c r="B26" s="19">
        <f>SUMIF('Monthly Actuals Input'!$C$4:$C$16,"Income",'Monthly Actuals Input'!$D$4:$D$16)</f>
      </c>
      <c r="C26" s="19">
        <f>SUMIF('Monthly Budget Input'!$C$4:$C$16,"Income",'Monthly Budget Input'!$D$4:$D$16)</f>
      </c>
      <c r="D26" s="19">
        <f>SUMIF('Monthly Actuals Input'!$C$4:$C$16,"Expense",'Monthly Actuals Input'!$D$4:$D$16)</f>
      </c>
      <c r="E26" s="19">
        <f>SUMIF('Monthly Budget Input'!$C$4:$C$16,"Expense",'Monthly Budget Input'!$D$4:$D$16)</f>
      </c>
      <c r="F26" s="19">
        <f>B26-D26</f>
      </c>
      <c r="G26" s="19">
        <f>C26-E26</f>
      </c>
    </row>
    <row r="27" spans="1:7" x14ac:dyDescent="0.25">
      <c r="A27" s="30" t="s">
        <v>84</v>
      </c>
      <c r="B27" s="19">
        <f>SUMIF('Monthly Actuals Input'!$C$4:$C$16,"Income",'Monthly Actuals Input'!$E$4:$E$16)</f>
      </c>
      <c r="C27" s="19">
        <f>SUMIF('Monthly Budget Input'!$C$4:$C$16,"Income",'Monthly Budget Input'!$E$4:$E$16)</f>
      </c>
      <c r="D27" s="19">
        <f>SUMIF('Monthly Actuals Input'!$C$4:$C$16,"Expense",'Monthly Actuals Input'!$E$4:$E$16)</f>
      </c>
      <c r="E27" s="19">
        <f>SUMIF('Monthly Budget Input'!$C$4:$C$16,"Expense",'Monthly Budget Input'!$E$4:$E$16)</f>
      </c>
      <c r="F27" s="19">
        <f>B27-D27</f>
      </c>
      <c r="G27" s="19">
        <f>C27-E27</f>
      </c>
    </row>
    <row r="28" spans="1:7" x14ac:dyDescent="0.25">
      <c r="A28" s="30" t="s">
        <v>85</v>
      </c>
      <c r="B28" s="19">
        <f>SUMIF('Monthly Actuals Input'!$C$4:$C$16,"Income",'Monthly Actuals Input'!$F$4:$F$16)</f>
      </c>
      <c r="C28" s="19">
        <f>SUMIF('Monthly Budget Input'!$C$4:$C$16,"Income",'Monthly Budget Input'!$F$4:$F$16)</f>
      </c>
      <c r="D28" s="19">
        <f>SUMIF('Monthly Actuals Input'!$C$4:$C$16,"Expense",'Monthly Actuals Input'!$F$4:$F$16)</f>
      </c>
      <c r="E28" s="19">
        <f>SUMIF('Monthly Budget Input'!$C$4:$C$16,"Expense",'Monthly Budget Input'!$F$4:$F$16)</f>
      </c>
      <c r="F28" s="19">
        <f>B28-D28</f>
      </c>
      <c r="G28" s="19">
        <f>C28-E28</f>
      </c>
    </row>
    <row r="29" spans="1:7" x14ac:dyDescent="0.25">
      <c r="A29" s="30" t="s">
        <v>86</v>
      </c>
      <c r="B29" s="19">
        <f>SUMIF('Monthly Actuals Input'!$C$4:$C$16,"Income",'Monthly Actuals Input'!$G$4:$G$16)</f>
      </c>
      <c r="C29" s="19">
        <f>SUMIF('Monthly Budget Input'!$C$4:$C$16,"Income",'Monthly Budget Input'!$G$4:$G$16)</f>
      </c>
      <c r="D29" s="19">
        <f>SUMIF('Monthly Actuals Input'!$C$4:$C$16,"Expense",'Monthly Actuals Input'!$G$4:$G$16)</f>
      </c>
      <c r="E29" s="19">
        <f>SUMIF('Monthly Budget Input'!$C$4:$C$16,"Expense",'Monthly Budget Input'!$G$4:$G$16)</f>
      </c>
      <c r="F29" s="19">
        <f>B29-D29</f>
      </c>
      <c r="G29" s="19">
        <f>C29-E29</f>
      </c>
    </row>
    <row r="30" spans="1:7" x14ac:dyDescent="0.25">
      <c r="A30" s="30" t="s">
        <v>87</v>
      </c>
      <c r="B30" s="19">
        <f>SUMIF('Monthly Actuals Input'!$C$4:$C$16,"Income",'Monthly Actuals Input'!$H$4:$H$16)</f>
      </c>
      <c r="C30" s="19">
        <f>SUMIF('Monthly Budget Input'!$C$4:$C$16,"Income",'Monthly Budget Input'!$H$4:$H$16)</f>
      </c>
      <c r="D30" s="19">
        <f>SUMIF('Monthly Actuals Input'!$C$4:$C$16,"Expense",'Monthly Actuals Input'!$H$4:$H$16)</f>
      </c>
      <c r="E30" s="19">
        <f>SUMIF('Monthly Budget Input'!$C$4:$C$16,"Expense",'Monthly Budget Input'!$H$4:$H$16)</f>
      </c>
      <c r="F30" s="19">
        <f>B30-D30</f>
      </c>
      <c r="G30" s="19">
        <f>C30-E30</f>
      </c>
    </row>
    <row r="31" spans="1:7" x14ac:dyDescent="0.25">
      <c r="A31" s="30" t="s">
        <v>88</v>
      </c>
      <c r="B31" s="19">
        <f>SUMIF('Monthly Actuals Input'!$C$4:$C$16,"Income",'Monthly Actuals Input'!$I$4:$I$16)</f>
      </c>
      <c r="C31" s="19">
        <f>SUMIF('Monthly Budget Input'!$C$4:$C$16,"Income",'Monthly Budget Input'!$I$4:$I$16)</f>
      </c>
      <c r="D31" s="19">
        <f>SUMIF('Monthly Actuals Input'!$C$4:$C$16,"Expense",'Monthly Actuals Input'!$I$4:$I$16)</f>
      </c>
      <c r="E31" s="19">
        <f>SUMIF('Monthly Budget Input'!$C$4:$C$16,"Expense",'Monthly Budget Input'!$I$4:$I$16)</f>
      </c>
      <c r="F31" s="19">
        <f>B31-D31</f>
      </c>
      <c r="G31" s="19">
        <f>C31-E31</f>
      </c>
    </row>
    <row r="32" spans="1:7" x14ac:dyDescent="0.25">
      <c r="A32" s="30" t="s">
        <v>89</v>
      </c>
      <c r="B32" s="19">
        <f>SUMIF('Monthly Actuals Input'!$C$4:$C$16,"Income",'Monthly Actuals Input'!$J$4:$J$16)</f>
      </c>
      <c r="C32" s="19">
        <f>SUMIF('Monthly Budget Input'!$C$4:$C$16,"Income",'Monthly Budget Input'!$J$4:$J$16)</f>
      </c>
      <c r="D32" s="19">
        <f>SUMIF('Monthly Actuals Input'!$C$4:$C$16,"Expense",'Monthly Actuals Input'!$J$4:$J$16)</f>
      </c>
      <c r="E32" s="19">
        <f>SUMIF('Monthly Budget Input'!$C$4:$C$16,"Expense",'Monthly Budget Input'!$J$4:$J$16)</f>
      </c>
      <c r="F32" s="19">
        <f>B32-D32</f>
      </c>
      <c r="G32" s="19">
        <f>C32-E32</f>
      </c>
    </row>
    <row r="33" spans="1:7" x14ac:dyDescent="0.25">
      <c r="A33" s="30" t="s">
        <v>90</v>
      </c>
      <c r="B33" s="19">
        <f>SUMIF('Monthly Actuals Input'!$C$4:$C$16,"Income",'Monthly Actuals Input'!$K$4:$K$16)</f>
      </c>
      <c r="C33" s="19">
        <f>SUMIF('Monthly Budget Input'!$C$4:$C$16,"Income",'Monthly Budget Input'!$K$4:$K$16)</f>
      </c>
      <c r="D33" s="19">
        <f>SUMIF('Monthly Actuals Input'!$C$4:$C$16,"Expense",'Monthly Actuals Input'!$K$4:$K$16)</f>
      </c>
      <c r="E33" s="19">
        <f>SUMIF('Monthly Budget Input'!$C$4:$C$16,"Expense",'Monthly Budget Input'!$K$4:$K$16)</f>
      </c>
      <c r="F33" s="19">
        <f>B33-D33</f>
      </c>
      <c r="G33" s="19">
        <f>C33-E33</f>
      </c>
    </row>
    <row r="34" spans="1:7" x14ac:dyDescent="0.25">
      <c r="A34" s="30" t="s">
        <v>91</v>
      </c>
      <c r="B34" s="19">
        <f>SUMIF('Monthly Actuals Input'!$C$4:$C$16,"Income",'Monthly Actuals Input'!$L$4:$L$16)</f>
      </c>
      <c r="C34" s="19">
        <f>SUMIF('Monthly Budget Input'!$C$4:$C$16,"Income",'Monthly Budget Input'!$L$4:$L$16)</f>
      </c>
      <c r="D34" s="19">
        <f>SUMIF('Monthly Actuals Input'!$C$4:$C$16,"Expense",'Monthly Actuals Input'!$L$4:$L$16)</f>
      </c>
      <c r="E34" s="19">
        <f>SUMIF('Monthly Budget Input'!$C$4:$C$16,"Expense",'Monthly Budget Input'!$L$4:$L$16)</f>
      </c>
      <c r="F34" s="19">
        <f>B34-D34</f>
      </c>
      <c r="G34" s="19">
        <f>C34-E34</f>
      </c>
    </row>
    <row r="35" spans="1:7" x14ac:dyDescent="0.25">
      <c r="A35" s="30" t="s">
        <v>92</v>
      </c>
      <c r="B35" s="19">
        <f>SUMIF('Monthly Actuals Input'!$C$4:$C$16,"Income",'Monthly Actuals Input'!$M$4:$M$16)</f>
      </c>
      <c r="C35" s="19">
        <f>SUMIF('Monthly Budget Input'!$C$4:$C$16,"Income",'Monthly Budget Input'!$M$4:$M$16)</f>
      </c>
      <c r="D35" s="19">
        <f>SUMIF('Monthly Actuals Input'!$C$4:$C$16,"Expense",'Monthly Actuals Input'!$M$4:$M$16)</f>
      </c>
      <c r="E35" s="19">
        <f>SUMIF('Monthly Budget Input'!$C$4:$C$16,"Expense",'Monthly Budget Input'!$M$4:$M$16)</f>
      </c>
      <c r="F35" s="19">
        <f>B35-D35</f>
      </c>
      <c r="G35" s="19">
        <f>C35-E35</f>
      </c>
    </row>
    <row r="36" spans="1:7" x14ac:dyDescent="0.25">
      <c r="A36" s="30" t="s">
        <v>93</v>
      </c>
      <c r="B36" s="19">
        <f>SUMIF('Monthly Actuals Input'!$C$4:$C$16,"Income",'Monthly Actuals Input'!$N$4:$N$16)</f>
      </c>
      <c r="C36" s="19">
        <f>SUMIF('Monthly Budget Input'!$C$4:$C$16,"Income",'Monthly Budget Input'!$N$4:$N$16)</f>
      </c>
      <c r="D36" s="19">
        <f>SUMIF('Monthly Actuals Input'!$C$4:$C$16,"Expense",'Monthly Actuals Input'!$N$4:$N$16)</f>
      </c>
      <c r="E36" s="19">
        <f>SUMIF('Monthly Budget Input'!$C$4:$C$16,"Expense",'Monthly Budget Input'!$N$4:$N$16)</f>
      </c>
      <c r="F36" s="19">
        <f>B36-D36</f>
      </c>
      <c r="G36" s="19">
        <f>C36-E36</f>
      </c>
    </row>
    <row r="37" spans="1:7" x14ac:dyDescent="0.25">
      <c r="A37" s="30" t="s">
        <v>94</v>
      </c>
      <c r="B37" s="19">
        <f>SUMIF('Monthly Actuals Input'!$C$4:$C$16,"Income",'Monthly Actuals Input'!$O$4:$O$16)</f>
      </c>
      <c r="C37" s="19">
        <f>SUMIF('Monthly Budget Input'!$C$4:$C$16,"Income",'Monthly Budget Input'!$O$4:$O$16)</f>
      </c>
      <c r="D37" s="19">
        <f>SUMIF('Monthly Actuals Input'!$C$4:$C$16,"Expense",'Monthly Actuals Input'!$O$4:$O$16)</f>
      </c>
      <c r="E37" s="19">
        <f>SUMIF('Monthly Budget Input'!$C$4:$C$16,"Expense",'Monthly Budget Input'!$O$4:$O$16)</f>
      </c>
      <c r="F37" s="19">
        <f>B37-D37</f>
      </c>
      <c r="G37" s="19">
        <f>C37-E37</f>
      </c>
    </row>
    <row r="38" spans="1:7" x14ac:dyDescent="0.25">
      <c r="A38" s="30" t="s">
        <v>95</v>
      </c>
      <c r="B38" s="23">
        <f>SUM(B26:B37)</f>
      </c>
      <c r="C38" s="23">
        <f>SUM(C26:C37)</f>
      </c>
      <c r="D38" s="23">
        <f>SUM(D26:D37)</f>
      </c>
      <c r="E38" s="23">
        <f>SUM(E26:E37)</f>
      </c>
      <c r="F38" s="23">
        <f>SUM(F26:F37)</f>
      </c>
      <c r="G38" s="23">
        <f>SUM(G26:G37)</f>
      </c>
    </row>
    <row r="39" spans="1:1" x14ac:dyDescent="0.25">
      <c r="A39" s="2"/>
    </row>
    <row r="40" ht="30" customHeight="1" spans="1:7" x14ac:dyDescent="0.25">
      <c r="A40" s="31" t="s">
        <v>32</v>
      </c>
      <c r="B40" s="31"/>
      <c r="C40" s="31"/>
      <c r="D40" s="31"/>
      <c r="E40" s="31"/>
      <c r="F40" s="31"/>
      <c r="G40" s="31"/>
    </row>
  </sheetData>
  <mergeCells count="9">
    <mergeCell ref="A1:G1"/>
    <mergeCell ref="A3:G3"/>
    <mergeCell ref="A8:C8"/>
    <mergeCell ref="A10:G10"/>
    <mergeCell ref="A15:G15"/>
    <mergeCell ref="A16:C16"/>
    <mergeCell ref="A18:G18"/>
    <mergeCell ref="A24:G24"/>
    <mergeCell ref="A40:G40"/>
  </mergeCells>
  <hyperlinks>
    <hyperlink ref="A40"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Categories</vt:lpstr>
      <vt:lpstr>Monthly Actuals Input</vt:lpstr>
      <vt:lpstr>Monthly Budget Input</vt:lpstr>
      <vt:lpstr>Budget vs Actual</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2026-07-26T13:05:40Z</dcterms:created>
  <dcterms:modified xsi:type="dcterms:W3CDTF">2026-07-26T13:05:40Z</dcterms:modified>
</cp:coreProperties>
</file>