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Settings" state="visible" r:id="rId5"/>
    <sheet sheetId="3" name="Roster" state="visible" r:id="rId6"/>
    <sheet sheetId="4" name="Courses" state="visible" r:id="rId7"/>
    <sheet sheetId="5" name="Training Log" state="visible" r:id="rId8"/>
    <sheet sheetId="6" name="Summary" state="visible" r:id="rId9"/>
  </sheets>
  <calcPr calcId="171027"/>
</workbook>
</file>

<file path=xl/sharedStrings.xml><?xml version="1.0" encoding="utf-8"?>
<sst xmlns="http://schemas.openxmlformats.org/spreadsheetml/2006/main" count="212" uniqueCount="98">
  <si>
    <t>Excel Training Plan Template</t>
  </si>
  <si>
    <t>Purpose</t>
  </si>
  <si>
    <t>This workbook tracks an employee training plan: who is assigned which course, whether that course is required, when it is due, whether it has been completed, and whether it is overdue as of a single "As of date" input. Replace the sample roster, course catalog, and assignments with your own — every roll-up on Summary recalculates automatically.</t>
  </si>
  <si>
    <t>Clean-room disclosure</t>
  </si>
  <si>
    <t>Clean-room disclosure: every formula, layout, and sample figure in this workbook was authored from scratch for excel.tv. No vendor workbook, template, branding, or sample dataset was downloaded, inspected, or adapted in building this file. All employee names, course names, and dates shown are synthetic and for illustration only.</t>
  </si>
  <si>
    <t>What’s in this workbook</t>
  </si>
  <si>
    <t>Settings</t>
  </si>
  <si>
    <t>One input: the "As of date" every Overdue calculation on Training Log compares against. Change this date to see Overdue flags recalculate for a different point in time.</t>
  </si>
  <si>
    <t>Roster</t>
  </si>
  <si>
    <t>Your employee list: ID, name, department, role, and start date. Add, remove, or edit employees here — the rest of the workbook looks them up from this list.</t>
  </si>
  <si>
    <t>Courses</t>
  </si>
  <si>
    <t>Your course catalog: course name, whether it is required, and a target completion window in days, measured from each employee’s start date.</t>
  </si>
  <si>
    <t>Training Log</t>
  </si>
  <si>
    <t>One row per employee-course assignment. Type the Completion Status and, once finished, the Completed Date — Employee Name, Department, Required, Due Date, Due Month, and Overdue all calculate automatically.</t>
  </si>
  <si>
    <t>Summary</t>
  </si>
  <si>
    <t>Overall completion KPIs, a per-employee completion breakdown, and a by-department roll-up, all calculated from Training Log.</t>
  </si>
  <si>
    <t>How to use this workbook</t>
  </si>
  <si>
    <t>1. Open Settings and set the "As of date" to the date you want Overdue calculations measured against — never leave this blank.</t>
  </si>
  <si>
    <t>2. Open Roster and replace the sample employees with your own team. Keep each Employee ID unique.</t>
  </si>
  <si>
    <t>3. Open Courses and replace the sample catalog with your own courses, marking each Required (Yes/No) and setting its target completion window in days from an employee’s start date.</t>
  </si>
  <si>
    <t>4. Open Training Log and add one row per employee-course assignment: pick the Employee ID and Course from the dropdowns, then type the Completion Status (Not Started, In Progress, or Completed) and, once finished, the Completed Date.</t>
  </si>
  <si>
    <t>5. Open Summary and review the overall completion KPIs, the per-employee table, and the by-department roll-up — all calculated automatically from Training Log.</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</si>
  <si>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</si>
  <si>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</si>
  <si>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</si>
  <si>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</si>
  <si>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</si>
  <si>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</si>
  <si>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COUNTIF, COUNTIFS, IF, IFERROR, INDEX, MATCH, TEXT) is natively supported in Google Sheets, so no formula substitutions are required. Dropdown data validation on the Employee ID and Course columns also carries over automatically.</t>
  </si>
  <si>
    <t>Limitations</t>
  </si>
  <si>
    <t>This template assumes one training assignment per row — it does not support partial-credit or multi-module courses within a single row. The Due Date is measured from each employee’s Start Date on Roster plus the course’s target completion window; it does not support a separate "assigned date" distinct from the start date, so if an employee is assigned a course well after joining, adjust that row’s Due Date formula to reference an assignment date instead. Overdue is driven by the Completed Date column (blank = not yet done) compared against the Settings As-of date, not by the calendar’s real "today" — remember to update the As-of date yourself when you revisit this workbook. No macros, external links, or data connections are used, which is what keeps the workbook portable between Excel and Google Sheets with zero substitutions.</t>
  </si>
  <si>
    <t>★ Free template from Excel.TV — get more free Excel &amp; Google Sheets templates →</t>
  </si>
  <si>
    <t>Set the As of date below. Every Overdue calculation on Training Log compares each row’s Due Date against this cell — it is a typed input, never the live calendar, so the workbook always recalculates the same way.</t>
  </si>
  <si>
    <t>As of date</t>
  </si>
  <si>
    <t>Enter your employee roster below. Start Date feeds Training Log’s Due Date calculation (each course’s target completion window is measured from this date).</t>
  </si>
  <si>
    <t>Employee ID</t>
  </si>
  <si>
    <t>Employee Name</t>
  </si>
  <si>
    <t>Department</t>
  </si>
  <si>
    <t>Role</t>
  </si>
  <si>
    <t>Start Date</t>
  </si>
  <si>
    <t>EMP-301</t>
  </si>
  <si>
    <t>Sasha Kim</t>
  </si>
  <si>
    <t>Sales</t>
  </si>
  <si>
    <t>Account Executive</t>
  </si>
  <si>
    <t>EMP-302</t>
  </si>
  <si>
    <t>Marcus Webb</t>
  </si>
  <si>
    <t>Sales Development Rep</t>
  </si>
  <si>
    <t>EMP-303</t>
  </si>
  <si>
    <t>Talia Ferreira</t>
  </si>
  <si>
    <t>Operations</t>
  </si>
  <si>
    <t>Operations Coordinator</t>
  </si>
  <si>
    <t>EMP-304</t>
  </si>
  <si>
    <t>Noah Whitfield</t>
  </si>
  <si>
    <t>Warehouse Lead</t>
  </si>
  <si>
    <t>EMP-305</t>
  </si>
  <si>
    <t>Grace Achebe</t>
  </si>
  <si>
    <t>Customer Support</t>
  </si>
  <si>
    <t>Support Specialist</t>
  </si>
  <si>
    <t>EMP-306</t>
  </si>
  <si>
    <t>Ravi Deshpande</t>
  </si>
  <si>
    <t>EMP-307</t>
  </si>
  <si>
    <t>Lena Novak</t>
  </si>
  <si>
    <t>EMP-308</t>
  </si>
  <si>
    <t>Owen Baptiste</t>
  </si>
  <si>
    <t>Enter your course catalog below. Target Completion Window is in days, measured from each assigned employee’s Start Date on Roster.</t>
  </si>
  <si>
    <t>Course Name</t>
  </si>
  <si>
    <t>Required (Yes/No)</t>
  </si>
  <si>
    <t>Target Completion Window (days)</t>
  </si>
  <si>
    <t>Workplace Safety Basics</t>
  </si>
  <si>
    <t>Yes</t>
  </si>
  <si>
    <t>Data Privacy &amp; Compliance</t>
  </si>
  <si>
    <t>Customer Service Fundamentals</t>
  </si>
  <si>
    <t>Sales Process Overview</t>
  </si>
  <si>
    <t>Excel for Reporting</t>
  </si>
  <si>
    <t>No</t>
  </si>
  <si>
    <t>Leadership Essentials</t>
  </si>
  <si>
    <t>One row per employee-course assignment. Pick Employee ID and Course from the dropdowns, then type Completion Status and (once finished) Completed Date. Employee Name, Department, Required, Due Date, Due Month, and Overdue all calculate automatically.</t>
  </si>
  <si>
    <t>Course</t>
  </si>
  <si>
    <t>Completion Status</t>
  </si>
  <si>
    <t>Due Date</t>
  </si>
  <si>
    <t>Due Month</t>
  </si>
  <si>
    <t>Completed Date</t>
  </si>
  <si>
    <t>Overdue</t>
  </si>
  <si>
    <t>Completed</t>
  </si>
  <si>
    <t>Not Started</t>
  </si>
  <si>
    <t>In Progress</t>
  </si>
  <si>
    <t>Overall completion KPIs, a per-employee breakdown, and a by-department roll-up, all calculated from Training Log. Every percentage is guarded against #DIV/0! for zero assigned courses.</t>
  </si>
  <si>
    <t>Overall completion</t>
  </si>
  <si>
    <t>Total Assigned</t>
  </si>
  <si>
    <t>Total Completed</t>
  </si>
  <si>
    <t>Overall Completion %</t>
  </si>
  <si>
    <t>Total Overdue</t>
  </si>
  <si>
    <t>Completion by employee</t>
  </si>
  <si>
    <t>Assigned Courses</t>
  </si>
  <si>
    <t>Completed Courses</t>
  </si>
  <si>
    <t>Completion %</t>
  </si>
  <si>
    <t>Overdue Count</t>
  </si>
  <si>
    <t>Completion by department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</si>
</sst>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yyyy-mm-dd"/>
    <numFmt numFmtId="165" formatCode="0.0%"/>
  </numFmts>
  <fonts count="8" x14ac:knownFonts="1">
    <font>
      <color theme="1"/>
      <family val="2"/>
      <scheme val="minor"/>
      <sz val="11"/>
      <name val="Calibri"/>
    </font>
    <font>
      <b/>
      <sz val="16"/>
    </font>
    <font>
      <b/>
      <sz val="12"/>
    </font>
    <font>
      <i/>
    </font>
    <font>
      <b/>
    </font>
    <font>
      <b/>
      <u/>
      <color rgb="FF1155CC"/>
      <sz val="13"/>
    </font>
    <font>
      <b/>
      <color rgb="FFFFFFFF"/>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32">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4" fillId="0" borderId="0" xfId="0" applyFont="1"/>
    <xf numFmtId="164" fontId="4" fillId="2" borderId="1" xfId="0" applyNumberFormat="1" applyFont="1" applyFill="1" applyBorder="1" applyAlignment="1">
      <alignment horizontal="center" vertical="center"/>
    </xf>
    <xf numFmtId="0" fontId="6" fillId="5"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vertical="center"/>
    </xf>
    <xf numFmtId="0" fontId="0" fillId="2" borderId="1" xfId="0" applyFill="1" applyBorder="1" applyAlignment="1">
      <alignment vertical="center" wrapText="1"/>
    </xf>
    <xf numFmtId="164" fontId="0" fillId="2" borderId="1" xfId="0" applyNumberFormat="1" applyFill="1" applyBorder="1" applyAlignment="1">
      <alignment horizontal="center" vertical="center"/>
    </xf>
    <xf numFmtId="0" fontId="0" fillId="2" borderId="1" xfId="0" applyFill="1" applyBorder="1" applyAlignment="1">
      <alignment horizontal="center" vertical="center" wrapText="1"/>
    </xf>
    <xf numFmtId="3" fontId="0" fillId="2" borderId="1" xfId="0" applyNumberFormat="1" applyFill="1" applyBorder="1" applyAlignment="1">
      <alignment horizontal="center" vertical="center" wrapText="1"/>
    </xf>
    <xf numFmtId="0" fontId="0" fillId="3" borderId="1" xfId="0" applyFill="1" applyBorder="1" applyAlignment="1">
      <alignment vertical="center"/>
    </xf>
    <xf numFmtId="0" fontId="0" fillId="3" borderId="1" xfId="0" applyFill="1" applyBorder="1" applyAlignment="1">
      <alignment horizontal="center" vertical="center" wrapText="1"/>
    </xf>
    <xf numFmtId="164" fontId="0" fillId="3" borderId="1" xfId="0" applyNumberFormat="1" applyFill="1" applyBorder="1" applyAlignment="1">
      <alignment horizontal="center" vertical="center"/>
    </xf>
    <xf numFmtId="0" fontId="0" fillId="3" borderId="1" xfId="0" applyFill="1" applyBorder="1" applyAlignment="1">
      <alignment horizontal="center" vertical="center"/>
    </xf>
    <xf numFmtId="0" fontId="4" fillId="3" borderId="1" xfId="0" applyFont="1" applyFill="1" applyBorder="1" applyAlignment="1">
      <alignment horizontal="center" vertical="center"/>
    </xf>
    <xf numFmtId="3" fontId="4" fillId="4" borderId="1" xfId="0" applyNumberFormat="1" applyFont="1" applyFill="1" applyBorder="1" applyAlignment="1">
      <alignment horizontal="center" vertical="center"/>
    </xf>
    <xf numFmtId="165" fontId="4" fillId="4" borderId="1" xfId="0" applyNumberFormat="1" applyFont="1" applyFill="1" applyBorder="1" applyAlignment="1">
      <alignment horizontal="center" vertical="center"/>
    </xf>
    <xf numFmtId="3" fontId="4" fillId="4" borderId="1" xfId="0" applyNumberFormat="1" applyFont="1" applyFill="1" applyBorder="1" applyAlignment="1">
      <alignment horizontal="center" vertical="center" wrapText="1"/>
    </xf>
    <xf numFmtId="3" fontId="0" fillId="3" borderId="1" xfId="0" applyNumberFormat="1" applyFill="1" applyBorder="1" applyAlignment="1">
      <alignment horizontal="center" vertical="center" wrapText="1"/>
    </xf>
    <xf numFmtId="3" fontId="0" fillId="3" borderId="1" xfId="0" applyNumberFormat="1" applyFill="1" applyBorder="1" applyAlignment="1">
      <alignment horizontal="center" vertical="center"/>
    </xf>
    <xf numFmtId="165" fontId="4" fillId="4" borderId="1" xfId="0" applyNumberFormat="1" applyFont="1" applyFill="1" applyBorder="1" applyAlignment="1">
      <alignment horizontal="center" vertical="center" wrapText="1"/>
    </xf>
    <xf numFmtId="0" fontId="7"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excel-training-plan-template"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excel-training-plan-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45"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30" customHeight="1" spans="1:6" x14ac:dyDescent="0.25">
      <c r="A10" s="5" t="s">
        <v>6</v>
      </c>
      <c r="B10" s="5"/>
      <c r="C10" s="2" t="s">
        <v>7</v>
      </c>
      <c r="D10" s="2"/>
      <c r="E10" s="2"/>
      <c r="F10" s="2"/>
    </row>
    <row r="11" ht="30" customHeight="1" spans="1:6" x14ac:dyDescent="0.25">
      <c r="A11" s="5" t="s">
        <v>8</v>
      </c>
      <c r="B11" s="5"/>
      <c r="C11" s="2" t="s">
        <v>9</v>
      </c>
      <c r="D11" s="2"/>
      <c r="E11" s="2"/>
      <c r="F11" s="2"/>
    </row>
    <row r="12" ht="30" customHeight="1" spans="1:6" x14ac:dyDescent="0.25">
      <c r="A12" s="5" t="s">
        <v>10</v>
      </c>
      <c r="B12" s="5"/>
      <c r="C12" s="2" t="s">
        <v>11</v>
      </c>
      <c r="D12" s="2"/>
      <c r="E12" s="2"/>
      <c r="F12" s="2"/>
    </row>
    <row r="13" ht="45" customHeight="1" spans="1:6" x14ac:dyDescent="0.25">
      <c r="A13" s="5" t="s">
        <v>12</v>
      </c>
      <c r="B13" s="5"/>
      <c r="C13" s="2" t="s">
        <v>13</v>
      </c>
      <c r="D13" s="2"/>
      <c r="E13" s="2"/>
      <c r="F13" s="2"/>
    </row>
    <row r="14" ht="30" customHeight="1" spans="1:6" x14ac:dyDescent="0.25">
      <c r="A14" s="5" t="s">
        <v>14</v>
      </c>
      <c r="B14" s="5"/>
      <c r="C14" s="2" t="s">
        <v>15</v>
      </c>
      <c r="D14" s="2"/>
      <c r="E14" s="2"/>
      <c r="F14" s="2"/>
    </row>
    <row r="15" spans="1:6" x14ac:dyDescent="0.25">
      <c r="A15" s="2"/>
      <c r="B15" s="2"/>
      <c r="C15" s="2"/>
      <c r="D15" s="2"/>
      <c r="E15" s="2"/>
      <c r="F15" s="2"/>
    </row>
    <row r="16" spans="1:6" x14ac:dyDescent="0.25">
      <c r="A16" s="3" t="s">
        <v>16</v>
      </c>
      <c r="B16" s="3"/>
      <c r="C16" s="3"/>
      <c r="D16" s="3"/>
      <c r="E16" s="3"/>
      <c r="F16" s="3"/>
    </row>
    <row r="17" ht="30" customHeight="1" spans="1:6" x14ac:dyDescent="0.25">
      <c r="A17" s="2" t="s">
        <v>17</v>
      </c>
      <c r="B17" s="2"/>
      <c r="C17" s="2"/>
      <c r="D17" s="2"/>
      <c r="E17" s="2"/>
      <c r="F17" s="2"/>
    </row>
    <row r="18" ht="30" customHeight="1" spans="1:6" x14ac:dyDescent="0.25">
      <c r="A18" s="2" t="s">
        <v>18</v>
      </c>
      <c r="B18" s="2"/>
      <c r="C18" s="2"/>
      <c r="D18" s="2"/>
      <c r="E18" s="2"/>
      <c r="F18" s="2"/>
    </row>
    <row r="19" ht="30" customHeight="1" spans="1:6" x14ac:dyDescent="0.25">
      <c r="A19" s="2" t="s">
        <v>19</v>
      </c>
      <c r="B19" s="2"/>
      <c r="C19" s="2"/>
      <c r="D19" s="2"/>
      <c r="E19" s="2"/>
      <c r="F19" s="2"/>
    </row>
    <row r="20" ht="30" customHeight="1" spans="1:6" x14ac:dyDescent="0.25">
      <c r="A20" s="2" t="s">
        <v>20</v>
      </c>
      <c r="B20" s="2"/>
      <c r="C20" s="2"/>
      <c r="D20" s="2"/>
      <c r="E20" s="2"/>
      <c r="F20" s="2"/>
    </row>
    <row r="21" ht="30" customHeight="1" spans="1:6" x14ac:dyDescent="0.25">
      <c r="A21" s="2" t="s">
        <v>21</v>
      </c>
      <c r="B21" s="2"/>
      <c r="C21" s="2"/>
      <c r="D21" s="2"/>
      <c r="E21" s="2"/>
      <c r="F21" s="2"/>
    </row>
    <row r="22" spans="1:6" x14ac:dyDescent="0.25">
      <c r="A22" s="2"/>
      <c r="B22" s="2"/>
      <c r="C22" s="2"/>
      <c r="D22" s="2"/>
      <c r="E22" s="2"/>
      <c r="F22" s="2"/>
    </row>
    <row r="23" spans="1:6" x14ac:dyDescent="0.25">
      <c r="A23" s="3" t="s">
        <v>22</v>
      </c>
      <c r="B23" s="3"/>
      <c r="C23" s="3"/>
      <c r="D23" s="3"/>
      <c r="E23" s="3"/>
      <c r="F23" s="3"/>
    </row>
    <row r="24" spans="1:6" x14ac:dyDescent="0.25">
      <c r="A24" s="5" t="s">
        <v>22</v>
      </c>
      <c r="B24" s="2"/>
      <c r="C24" s="2"/>
      <c r="D24" s="2"/>
      <c r="E24" s="2"/>
      <c r="F24" s="2"/>
    </row>
    <row r="25" spans="1:6" x14ac:dyDescent="0.25">
      <c r="A25" s="6" t="s">
        <v>23</v>
      </c>
      <c r="B25" s="7" t="s">
        <v>24</v>
      </c>
      <c r="C25" s="2"/>
      <c r="D25" s="2"/>
      <c r="E25" s="2"/>
      <c r="F25" s="2"/>
    </row>
    <row r="26" spans="1:6" x14ac:dyDescent="0.25">
      <c r="A26" s="8" t="s">
        <v>23</v>
      </c>
      <c r="B26" s="7" t="s">
        <v>25</v>
      </c>
      <c r="C26" s="2"/>
      <c r="D26" s="2"/>
      <c r="E26" s="2"/>
      <c r="F26" s="2"/>
    </row>
    <row r="27" spans="1:6" x14ac:dyDescent="0.25">
      <c r="A27" s="9" t="s">
        <v>23</v>
      </c>
      <c r="B27" s="7" t="s">
        <v>26</v>
      </c>
      <c r="C27" s="2"/>
      <c r="D27" s="2"/>
      <c r="E27" s="2"/>
      <c r="F27" s="2"/>
    </row>
    <row r="28" spans="1:6" x14ac:dyDescent="0.25">
      <c r="A28" s="2"/>
      <c r="B28" s="2"/>
      <c r="C28" s="2"/>
      <c r="D28" s="2"/>
      <c r="E28" s="2"/>
      <c r="F28" s="2"/>
    </row>
    <row r="29" spans="1:6" x14ac:dyDescent="0.25">
      <c r="A29" s="3" t="s">
        <v>27</v>
      </c>
      <c r="B29" s="3"/>
      <c r="C29" s="3"/>
      <c r="D29" s="3"/>
      <c r="E29" s="3"/>
      <c r="F29" s="3"/>
    </row>
    <row r="30" ht="60" customHeight="1" spans="1:6" x14ac:dyDescent="0.25">
      <c r="A30" s="2" t="s">
        <v>28</v>
      </c>
      <c r="B30" s="2"/>
      <c r="C30" s="2"/>
      <c r="D30" s="2"/>
      <c r="E30" s="2"/>
      <c r="F30" s="2"/>
    </row>
    <row r="31" spans="1:6" x14ac:dyDescent="0.25">
      <c r="A31" s="2"/>
      <c r="B31" s="2"/>
      <c r="C31" s="2"/>
      <c r="D31" s="2"/>
      <c r="E31" s="2"/>
      <c r="F31" s="2"/>
    </row>
    <row r="32" spans="1:6" x14ac:dyDescent="0.25">
      <c r="A32" s="3" t="s">
        <v>29</v>
      </c>
      <c r="B32" s="3"/>
      <c r="C32" s="3"/>
      <c r="D32" s="3"/>
      <c r="E32" s="3"/>
      <c r="F32" s="3"/>
    </row>
    <row r="33" ht="105" customHeight="1" spans="1:6" x14ac:dyDescent="0.25">
      <c r="A33" s="2" t="s">
        <v>30</v>
      </c>
      <c r="B33" s="2"/>
      <c r="C33" s="2"/>
      <c r="D33" s="2"/>
      <c r="E33" s="2"/>
      <c r="F33" s="2"/>
    </row>
    <row r="34" spans="1:6" x14ac:dyDescent="0.25">
      <c r="A34" s="2"/>
      <c r="B34" s="2"/>
      <c r="C34" s="2"/>
      <c r="D34" s="2"/>
      <c r="E34" s="2"/>
      <c r="F34" s="2"/>
    </row>
    <row r="35" spans="1:6" x14ac:dyDescent="0.25">
      <c r="A35" s="2"/>
      <c r="B35" s="2"/>
      <c r="C35" s="2"/>
      <c r="D35" s="2"/>
      <c r="E35" s="2"/>
      <c r="F35" s="2"/>
    </row>
    <row r="36" ht="32" customHeight="1" spans="1:6" x14ac:dyDescent="0.25">
      <c r="A36" s="10" t="s">
        <v>31</v>
      </c>
      <c r="B36" s="10"/>
      <c r="C36" s="10"/>
      <c r="D36" s="10"/>
      <c r="E36" s="10"/>
      <c r="F36" s="10"/>
    </row>
  </sheetData>
  <mergeCells count="28">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4:B14"/>
    <mergeCell ref="C14:F14"/>
    <mergeCell ref="A16:F16"/>
    <mergeCell ref="A17:F17"/>
    <mergeCell ref="A18:F18"/>
    <mergeCell ref="A19:F19"/>
    <mergeCell ref="A20:F20"/>
    <mergeCell ref="A21:F21"/>
    <mergeCell ref="A23:F23"/>
    <mergeCell ref="A29:F29"/>
    <mergeCell ref="A30:F30"/>
    <mergeCell ref="A32:F32"/>
    <mergeCell ref="A33:F33"/>
    <mergeCell ref="A36:F36"/>
  </mergeCells>
  <hyperlinks>
    <hyperlink ref="A36"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howGridLines="0"/>
  </sheetViews>
  <sheetFormatPr defaultRowHeight="15" outlineLevelRow="0" outlineLevelCol="0" x14ac:dyDescent="55"/>
  <cols>
    <col min="1" max="4" width="16" customWidth="1"/>
  </cols>
  <sheetData>
    <row r="1" ht="30" customHeight="1" spans="1:4" x14ac:dyDescent="0.25">
      <c r="A1" s="2" t="s">
        <v>32</v>
      </c>
      <c r="B1" s="2"/>
      <c r="C1" s="2"/>
      <c r="D1" s="2"/>
    </row>
    <row r="3" spans="1:2" x14ac:dyDescent="0.25">
      <c r="A3" s="11" t="s">
        <v>33</v>
      </c>
      <c r="B3" s="12">
        <v>46174</v>
      </c>
    </row>
  </sheetData>
  <mergeCells count="1">
    <mergeCell ref="A1:D1"/>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
  <sheetViews>
    <sheetView workbookViewId="0">
      <pane ySplit="3" topLeftCell="A4" activePane="bottomLeft" state="frozen"/>
      <selection pane="bottomLeft"/>
    </sheetView>
  </sheetViews>
  <sheetFormatPr defaultRowHeight="15" outlineLevelRow="0" outlineLevelCol="0" x14ac:dyDescent="55"/>
  <cols>
    <col min="1" max="1" width="14" customWidth="1"/>
    <col min="2" max="2" width="20" customWidth="1"/>
    <col min="3" max="3" width="18" customWidth="1"/>
    <col min="4" max="4" width="22" customWidth="1"/>
    <col min="5" max="5" width="14" customWidth="1"/>
  </cols>
  <sheetData>
    <row r="1" ht="30" customHeight="1" spans="1:5" x14ac:dyDescent="0.25">
      <c r="A1" s="2" t="s">
        <v>34</v>
      </c>
      <c r="B1" s="2"/>
      <c r="C1" s="2"/>
      <c r="D1" s="2"/>
      <c r="E1" s="2"/>
    </row>
    <row r="2" spans="4:4" x14ac:dyDescent="0.25">
      <c r="D2" s="2"/>
    </row>
    <row r="3" ht="30" customHeight="1" spans="1:5" x14ac:dyDescent="0.25">
      <c r="A3" s="13" t="s">
        <v>35</v>
      </c>
      <c r="B3" s="13" t="s">
        <v>36</v>
      </c>
      <c r="C3" s="13" t="s">
        <v>37</v>
      </c>
      <c r="D3" s="13" t="s">
        <v>38</v>
      </c>
      <c r="E3" s="13" t="s">
        <v>39</v>
      </c>
    </row>
    <row r="4" spans="1:5" x14ac:dyDescent="0.25">
      <c r="A4" s="14" t="s">
        <v>40</v>
      </c>
      <c r="B4" s="15" t="s">
        <v>41</v>
      </c>
      <c r="C4" s="15" t="s">
        <v>42</v>
      </c>
      <c r="D4" s="16" t="s">
        <v>43</v>
      </c>
      <c r="E4" s="17">
        <v>46034</v>
      </c>
    </row>
    <row r="5" spans="1:5" x14ac:dyDescent="0.25">
      <c r="A5" s="14" t="s">
        <v>44</v>
      </c>
      <c r="B5" s="15" t="s">
        <v>45</v>
      </c>
      <c r="C5" s="15" t="s">
        <v>42</v>
      </c>
      <c r="D5" s="16" t="s">
        <v>46</v>
      </c>
      <c r="E5" s="17">
        <v>46083</v>
      </c>
    </row>
    <row r="6" spans="1:5" x14ac:dyDescent="0.25">
      <c r="A6" s="14" t="s">
        <v>47</v>
      </c>
      <c r="B6" s="15" t="s">
        <v>48</v>
      </c>
      <c r="C6" s="15" t="s">
        <v>49</v>
      </c>
      <c r="D6" s="16" t="s">
        <v>50</v>
      </c>
      <c r="E6" s="17">
        <v>45971</v>
      </c>
    </row>
    <row r="7" spans="1:5" x14ac:dyDescent="0.25">
      <c r="A7" s="14" t="s">
        <v>51</v>
      </c>
      <c r="B7" s="15" t="s">
        <v>52</v>
      </c>
      <c r="C7" s="15" t="s">
        <v>49</v>
      </c>
      <c r="D7" s="16" t="s">
        <v>53</v>
      </c>
      <c r="E7" s="17">
        <v>46069</v>
      </c>
    </row>
    <row r="8" spans="1:5" x14ac:dyDescent="0.25">
      <c r="A8" s="14" t="s">
        <v>54</v>
      </c>
      <c r="B8" s="15" t="s">
        <v>55</v>
      </c>
      <c r="C8" s="15" t="s">
        <v>56</v>
      </c>
      <c r="D8" s="16" t="s">
        <v>57</v>
      </c>
      <c r="E8" s="17">
        <v>46118</v>
      </c>
    </row>
    <row r="9" spans="1:5" x14ac:dyDescent="0.25">
      <c r="A9" s="14" t="s">
        <v>58</v>
      </c>
      <c r="B9" s="15" t="s">
        <v>59</v>
      </c>
      <c r="C9" s="15" t="s">
        <v>56</v>
      </c>
      <c r="D9" s="16" t="s">
        <v>57</v>
      </c>
      <c r="E9" s="17">
        <v>46049</v>
      </c>
    </row>
    <row r="10" spans="1:5" x14ac:dyDescent="0.25">
      <c r="A10" s="14" t="s">
        <v>60</v>
      </c>
      <c r="B10" s="15" t="s">
        <v>61</v>
      </c>
      <c r="C10" s="15" t="s">
        <v>42</v>
      </c>
      <c r="D10" s="16" t="s">
        <v>43</v>
      </c>
      <c r="E10" s="17">
        <v>45992</v>
      </c>
    </row>
    <row r="11" spans="1:5" x14ac:dyDescent="0.25">
      <c r="A11" s="14" t="s">
        <v>62</v>
      </c>
      <c r="B11" s="15" t="s">
        <v>63</v>
      </c>
      <c r="C11" s="15" t="s">
        <v>49</v>
      </c>
      <c r="D11" s="16" t="s">
        <v>50</v>
      </c>
      <c r="E11" s="17">
        <v>46160</v>
      </c>
    </row>
  </sheetData>
  <mergeCells count="1">
    <mergeCell ref="A1:E1"/>
  </mergeCells>
  <dataValidations count="2">
    <dataValidation type="list" showErrorMessage="1" errorTitle="Invalid department" error="Choose one of: Sales, Operations, Customer Support" sqref="C10:C11">
      <formula1>"Sales,Operations,Customer Support"</formula1>
    </dataValidation>
    <dataValidation type="list" showErrorMessage="1" errorTitle="Invalid department" error="Choose one of: Sales, Operations, Customer Support" sqref="C4:C11">
      <formula1>"Sales,Operations,Customer Support"</formula1>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pane ySplit="3" topLeftCell="A4" activePane="bottomLeft" state="frozen"/>
      <selection pane="bottomLeft"/>
    </sheetView>
  </sheetViews>
  <sheetFormatPr defaultRowHeight="15" outlineLevelRow="0" outlineLevelCol="0" x14ac:dyDescent="55"/>
  <cols>
    <col min="1" max="1" width="30" customWidth="1"/>
    <col min="2" max="2" width="16" customWidth="1"/>
    <col min="3" max="3" width="20" customWidth="1"/>
  </cols>
  <sheetData>
    <row r="1" ht="30" customHeight="1" spans="1:3" x14ac:dyDescent="0.25">
      <c r="A1" s="2" t="s">
        <v>64</v>
      </c>
      <c r="B1" s="2"/>
      <c r="C1" s="2"/>
    </row>
    <row r="2" spans="1:3" x14ac:dyDescent="0.25">
      <c r="A2" s="2"/>
      <c r="B2" s="2"/>
      <c r="C2" s="2"/>
    </row>
    <row r="3" ht="30" customHeight="1" spans="1:3" x14ac:dyDescent="0.25">
      <c r="A3" s="13" t="s">
        <v>65</v>
      </c>
      <c r="B3" s="13" t="s">
        <v>66</v>
      </c>
      <c r="C3" s="13" t="s">
        <v>67</v>
      </c>
    </row>
    <row r="4" spans="1:3" x14ac:dyDescent="0.25">
      <c r="A4" s="16" t="s">
        <v>68</v>
      </c>
      <c r="B4" s="18" t="s">
        <v>69</v>
      </c>
      <c r="C4" s="19">
        <v>14</v>
      </c>
    </row>
    <row r="5" spans="1:3" x14ac:dyDescent="0.25">
      <c r="A5" s="16" t="s">
        <v>70</v>
      </c>
      <c r="B5" s="18" t="s">
        <v>69</v>
      </c>
      <c r="C5" s="19">
        <v>21</v>
      </c>
    </row>
    <row r="6" spans="1:3" x14ac:dyDescent="0.25">
      <c r="A6" s="16" t="s">
        <v>71</v>
      </c>
      <c r="B6" s="18" t="s">
        <v>69</v>
      </c>
      <c r="C6" s="19">
        <v>30</v>
      </c>
    </row>
    <row r="7" spans="1:3" x14ac:dyDescent="0.25">
      <c r="A7" s="16" t="s">
        <v>72</v>
      </c>
      <c r="B7" s="18" t="s">
        <v>69</v>
      </c>
      <c r="C7" s="19">
        <v>30</v>
      </c>
    </row>
    <row r="8" spans="1:3" x14ac:dyDescent="0.25">
      <c r="A8" s="16" t="s">
        <v>73</v>
      </c>
      <c r="B8" s="18" t="s">
        <v>74</v>
      </c>
      <c r="C8" s="19">
        <v>45</v>
      </c>
    </row>
    <row r="9" spans="1:3" x14ac:dyDescent="0.25">
      <c r="A9" s="16" t="s">
        <v>75</v>
      </c>
      <c r="B9" s="18" t="s">
        <v>74</v>
      </c>
      <c r="C9" s="19">
        <v>60</v>
      </c>
    </row>
  </sheetData>
  <mergeCells count="1">
    <mergeCell ref="A1:C1"/>
  </mergeCells>
  <dataValidations count="1">
    <dataValidation type="list" showErrorMessage="1" errorTitle="Invalid entry" error="Choose one of: Yes, No" sqref="B4:B9">
      <formula1>"Yes,No"</formula1>
    </dataValidation>
  </dataValidation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workbookViewId="0">
      <pane ySplit="3" topLeftCell="A4" activePane="bottomLeft" state="frozen"/>
      <selection pane="bottomLeft"/>
    </sheetView>
  </sheetViews>
  <sheetFormatPr defaultRowHeight="15" outlineLevelRow="0" outlineLevelCol="0" x14ac:dyDescent="55"/>
  <cols>
    <col min="1" max="1" width="13" customWidth="1"/>
    <col min="2" max="2" width="18" customWidth="1"/>
    <col min="3" max="3" width="17" customWidth="1"/>
    <col min="4" max="4" width="28" customWidth="1"/>
    <col min="5" max="5" width="14" customWidth="1"/>
    <col min="6" max="6" width="16" customWidth="1"/>
    <col min="7" max="7" width="13" customWidth="1"/>
    <col min="8" max="8" width="12" customWidth="1"/>
    <col min="9" max="9" width="14" customWidth="1"/>
    <col min="10" max="10" width="10" customWidth="1"/>
  </cols>
  <sheetData>
    <row r="1" ht="30" customHeight="1" spans="1:10" x14ac:dyDescent="0.25">
      <c r="A1" s="2" t="s">
        <v>76</v>
      </c>
      <c r="B1" s="2"/>
      <c r="C1" s="2"/>
      <c r="D1" s="2"/>
      <c r="E1" s="2"/>
      <c r="F1" s="2"/>
      <c r="G1" s="2"/>
      <c r="H1" s="2"/>
      <c r="I1" s="2"/>
      <c r="J1" s="2"/>
    </row>
    <row r="2" spans="4:6" x14ac:dyDescent="0.25">
      <c r="D2" s="2"/>
      <c r="E2" s="2"/>
      <c r="F2" s="2"/>
    </row>
    <row r="3" ht="30" customHeight="1" spans="1:10" x14ac:dyDescent="0.25">
      <c r="A3" s="13" t="s">
        <v>35</v>
      </c>
      <c r="B3" s="13" t="s">
        <v>36</v>
      </c>
      <c r="C3" s="13" t="s">
        <v>37</v>
      </c>
      <c r="D3" s="13" t="s">
        <v>77</v>
      </c>
      <c r="E3" s="13" t="s">
        <v>66</v>
      </c>
      <c r="F3" s="13" t="s">
        <v>78</v>
      </c>
      <c r="G3" s="13" t="s">
        <v>79</v>
      </c>
      <c r="H3" s="13" t="s">
        <v>80</v>
      </c>
      <c r="I3" s="13" t="s">
        <v>81</v>
      </c>
      <c r="J3" s="13" t="s">
        <v>82</v>
      </c>
    </row>
    <row r="4" spans="1:10" x14ac:dyDescent="0.25">
      <c r="A4" s="14" t="s">
        <v>40</v>
      </c>
      <c r="B4" s="20">
        <f>IFERROR(INDEX(Roster!$B$4:$B$11,MATCH($A4,Roster!$A$4:$A$11,0)),"(unknown employee)")</f>
      </c>
      <c r="C4" s="20">
        <f>IFERROR(INDEX(Roster!$C$4:$C$11,MATCH($A4,Roster!$A$4:$A$11,0)),"(unknown employee)")</f>
      </c>
      <c r="D4" s="16" t="s">
        <v>68</v>
      </c>
      <c r="E4" s="21">
        <f>IFERROR(INDEX(Courses!$B$4:$B$9,MATCH($D4,Courses!$A$4:$A$9,0)),"(unknown course)")</f>
      </c>
      <c r="F4" s="18" t="s">
        <v>83</v>
      </c>
      <c r="G4" s="22">
        <f>IFERROR(INDEX(Roster!$E$4:$E$11,MATCH($A4,Roster!$A$4:$A$11,0))+INDEX(Courses!$C$4:$C$9,MATCH($D4,Courses!$A$4:$A$9,0)),"")</f>
      </c>
      <c r="H4" s="23">
        <f>IFERROR(TEXT(G4,"mmm yyyy"),"")</f>
      </c>
      <c r="I4" s="17">
        <v>46042</v>
      </c>
      <c r="J4" s="24">
        <f>IF(I4&lt;&gt;"","No",IF(G4&lt;Settings!$B$3,"Yes","No"))</f>
      </c>
    </row>
    <row r="5" spans="1:10" x14ac:dyDescent="0.25">
      <c r="A5" s="14" t="s">
        <v>40</v>
      </c>
      <c r="B5" s="20">
        <f>IFERROR(INDEX(Roster!$B$4:$B$11,MATCH($A5,Roster!$A$4:$A$11,0)),"(unknown employee)")</f>
      </c>
      <c r="C5" s="20">
        <f>IFERROR(INDEX(Roster!$C$4:$C$11,MATCH($A5,Roster!$A$4:$A$11,0)),"(unknown employee)")</f>
      </c>
      <c r="D5" s="16" t="s">
        <v>70</v>
      </c>
      <c r="E5" s="21">
        <f>IFERROR(INDEX(Courses!$B$4:$B$9,MATCH($D5,Courses!$A$4:$A$9,0)),"(unknown course)")</f>
      </c>
      <c r="F5" s="18" t="s">
        <v>83</v>
      </c>
      <c r="G5" s="22">
        <f>IFERROR(INDEX(Roster!$E$4:$E$11,MATCH($A5,Roster!$A$4:$A$11,0))+INDEX(Courses!$C$4:$C$9,MATCH($D5,Courses!$A$4:$A$9,0)),"")</f>
      </c>
      <c r="H5" s="23">
        <f>IFERROR(TEXT(G5,"mmm yyyy"),"")</f>
      </c>
      <c r="I5" s="17">
        <v>46052</v>
      </c>
      <c r="J5" s="24">
        <f>IF(I5&lt;&gt;"","No",IF(G5&lt;Settings!$B$3,"Yes","No"))</f>
      </c>
    </row>
    <row r="6" spans="1:10" x14ac:dyDescent="0.25">
      <c r="A6" s="14" t="s">
        <v>40</v>
      </c>
      <c r="B6" s="20">
        <f>IFERROR(INDEX(Roster!$B$4:$B$11,MATCH($A6,Roster!$A$4:$A$11,0)),"(unknown employee)")</f>
      </c>
      <c r="C6" s="20">
        <f>IFERROR(INDEX(Roster!$C$4:$C$11,MATCH($A6,Roster!$A$4:$A$11,0)),"(unknown employee)")</f>
      </c>
      <c r="D6" s="16" t="s">
        <v>72</v>
      </c>
      <c r="E6" s="21">
        <f>IFERROR(INDEX(Courses!$B$4:$B$9,MATCH($D6,Courses!$A$4:$A$9,0)),"(unknown course)")</f>
      </c>
      <c r="F6" s="18" t="s">
        <v>83</v>
      </c>
      <c r="G6" s="22">
        <f>IFERROR(INDEX(Roster!$E$4:$E$11,MATCH($A6,Roster!$A$4:$A$11,0))+INDEX(Courses!$C$4:$C$9,MATCH($D6,Courses!$A$4:$A$9,0)),"")</f>
      </c>
      <c r="H6" s="23">
        <f>IFERROR(TEXT(G6,"mmm yyyy"),"")</f>
      </c>
      <c r="I6" s="17">
        <v>46063</v>
      </c>
      <c r="J6" s="24">
        <f>IF(I6&lt;&gt;"","No",IF(G6&lt;Settings!$B$3,"Yes","No"))</f>
      </c>
    </row>
    <row r="7" spans="1:10" x14ac:dyDescent="0.25">
      <c r="A7" s="14" t="s">
        <v>40</v>
      </c>
      <c r="B7" s="20">
        <f>IFERROR(INDEX(Roster!$B$4:$B$11,MATCH($A7,Roster!$A$4:$A$11,0)),"(unknown employee)")</f>
      </c>
      <c r="C7" s="20">
        <f>IFERROR(INDEX(Roster!$C$4:$C$11,MATCH($A7,Roster!$A$4:$A$11,0)),"(unknown employee)")</f>
      </c>
      <c r="D7" s="16" t="s">
        <v>73</v>
      </c>
      <c r="E7" s="21">
        <f>IFERROR(INDEX(Courses!$B$4:$B$9,MATCH($D7,Courses!$A$4:$A$9,0)),"(unknown course)")</f>
      </c>
      <c r="F7" s="18" t="s">
        <v>84</v>
      </c>
      <c r="G7" s="22">
        <f>IFERROR(INDEX(Roster!$E$4:$E$11,MATCH($A7,Roster!$A$4:$A$11,0))+INDEX(Courses!$C$4:$C$9,MATCH($D7,Courses!$A$4:$A$9,0)),"")</f>
      </c>
      <c r="H7" s="23">
        <f>IFERROR(TEXT(G7,"mmm yyyy"),"")</f>
      </c>
      <c r="I7" s="17"/>
      <c r="J7" s="24">
        <f>IF(I7&lt;&gt;"","No",IF(G7&lt;Settings!$B$3,"Yes","No"))</f>
      </c>
    </row>
    <row r="8" spans="1:10" x14ac:dyDescent="0.25">
      <c r="A8" s="14" t="s">
        <v>44</v>
      </c>
      <c r="B8" s="20">
        <f>IFERROR(INDEX(Roster!$B$4:$B$11,MATCH($A8,Roster!$A$4:$A$11,0)),"(unknown employee)")</f>
      </c>
      <c r="C8" s="20">
        <f>IFERROR(INDEX(Roster!$C$4:$C$11,MATCH($A8,Roster!$A$4:$A$11,0)),"(unknown employee)")</f>
      </c>
      <c r="D8" s="16" t="s">
        <v>68</v>
      </c>
      <c r="E8" s="21">
        <f>IFERROR(INDEX(Courses!$B$4:$B$9,MATCH($D8,Courses!$A$4:$A$9,0)),"(unknown course)")</f>
      </c>
      <c r="F8" s="18" t="s">
        <v>83</v>
      </c>
      <c r="G8" s="22">
        <f>IFERROR(INDEX(Roster!$E$4:$E$11,MATCH($A8,Roster!$A$4:$A$11,0))+INDEX(Courses!$C$4:$C$9,MATCH($D8,Courses!$A$4:$A$9,0)),"")</f>
      </c>
      <c r="H8" s="23">
        <f>IFERROR(TEXT(G8,"mmm yyyy"),"")</f>
      </c>
      <c r="I8" s="17">
        <v>46095</v>
      </c>
      <c r="J8" s="24">
        <f>IF(I8&lt;&gt;"","No",IF(G8&lt;Settings!$B$3,"Yes","No"))</f>
      </c>
    </row>
    <row r="9" spans="1:10" x14ac:dyDescent="0.25">
      <c r="A9" s="14" t="s">
        <v>44</v>
      </c>
      <c r="B9" s="20">
        <f>IFERROR(INDEX(Roster!$B$4:$B$11,MATCH($A9,Roster!$A$4:$A$11,0)),"(unknown employee)")</f>
      </c>
      <c r="C9" s="20">
        <f>IFERROR(INDEX(Roster!$C$4:$C$11,MATCH($A9,Roster!$A$4:$A$11,0)),"(unknown employee)")</f>
      </c>
      <c r="D9" s="16" t="s">
        <v>70</v>
      </c>
      <c r="E9" s="21">
        <f>IFERROR(INDEX(Courses!$B$4:$B$9,MATCH($D9,Courses!$A$4:$A$9,0)),"(unknown course)")</f>
      </c>
      <c r="F9" s="18" t="s">
        <v>85</v>
      </c>
      <c r="G9" s="22">
        <f>IFERROR(INDEX(Roster!$E$4:$E$11,MATCH($A9,Roster!$A$4:$A$11,0))+INDEX(Courses!$C$4:$C$9,MATCH($D9,Courses!$A$4:$A$9,0)),"")</f>
      </c>
      <c r="H9" s="23">
        <f>IFERROR(TEXT(G9,"mmm yyyy"),"")</f>
      </c>
      <c r="I9" s="17"/>
      <c r="J9" s="24">
        <f>IF(I9&lt;&gt;"","No",IF(G9&lt;Settings!$B$3,"Yes","No"))</f>
      </c>
    </row>
    <row r="10" spans="1:10" x14ac:dyDescent="0.25">
      <c r="A10" s="14" t="s">
        <v>44</v>
      </c>
      <c r="B10" s="20">
        <f>IFERROR(INDEX(Roster!$B$4:$B$11,MATCH($A10,Roster!$A$4:$A$11,0)),"(unknown employee)")</f>
      </c>
      <c r="C10" s="20">
        <f>IFERROR(INDEX(Roster!$C$4:$C$11,MATCH($A10,Roster!$A$4:$A$11,0)),"(unknown employee)")</f>
      </c>
      <c r="D10" s="16" t="s">
        <v>72</v>
      </c>
      <c r="E10" s="21">
        <f>IFERROR(INDEX(Courses!$B$4:$B$9,MATCH($D10,Courses!$A$4:$A$9,0)),"(unknown course)")</f>
      </c>
      <c r="F10" s="18" t="s">
        <v>84</v>
      </c>
      <c r="G10" s="22">
        <f>IFERROR(INDEX(Roster!$E$4:$E$11,MATCH($A10,Roster!$A$4:$A$11,0))+INDEX(Courses!$C$4:$C$9,MATCH($D10,Courses!$A$4:$A$9,0)),"")</f>
      </c>
      <c r="H10" s="23">
        <f>IFERROR(TEXT(G10,"mmm yyyy"),"")</f>
      </c>
      <c r="I10" s="17"/>
      <c r="J10" s="24">
        <f>IF(I10&lt;&gt;"","No",IF(G10&lt;Settings!$B$3,"Yes","No"))</f>
      </c>
    </row>
    <row r="11" spans="1:10" x14ac:dyDescent="0.25">
      <c r="A11" s="14" t="s">
        <v>47</v>
      </c>
      <c r="B11" s="20">
        <f>IFERROR(INDEX(Roster!$B$4:$B$11,MATCH($A11,Roster!$A$4:$A$11,0)),"(unknown employee)")</f>
      </c>
      <c r="C11" s="20">
        <f>IFERROR(INDEX(Roster!$C$4:$C$11,MATCH($A11,Roster!$A$4:$A$11,0)),"(unknown employee)")</f>
      </c>
      <c r="D11" s="16" t="s">
        <v>68</v>
      </c>
      <c r="E11" s="21">
        <f>IFERROR(INDEX(Courses!$B$4:$B$9,MATCH($D11,Courses!$A$4:$A$9,0)),"(unknown course)")</f>
      </c>
      <c r="F11" s="18" t="s">
        <v>83</v>
      </c>
      <c r="G11" s="22">
        <f>IFERROR(INDEX(Roster!$E$4:$E$11,MATCH($A11,Roster!$A$4:$A$11,0))+INDEX(Courses!$C$4:$C$9,MATCH($D11,Courses!$A$4:$A$9,0)),"")</f>
      </c>
      <c r="H11" s="23">
        <f>IFERROR(TEXT(G11,"mmm yyyy"),"")</f>
      </c>
      <c r="I11" s="17">
        <v>45981</v>
      </c>
      <c r="J11" s="24">
        <f>IF(I11&lt;&gt;"","No",IF(G11&lt;Settings!$B$3,"Yes","No"))</f>
      </c>
    </row>
    <row r="12" spans="1:10" x14ac:dyDescent="0.25">
      <c r="A12" s="14" t="s">
        <v>47</v>
      </c>
      <c r="B12" s="20">
        <f>IFERROR(INDEX(Roster!$B$4:$B$11,MATCH($A12,Roster!$A$4:$A$11,0)),"(unknown employee)")</f>
      </c>
      <c r="C12" s="20">
        <f>IFERROR(INDEX(Roster!$C$4:$C$11,MATCH($A12,Roster!$A$4:$A$11,0)),"(unknown employee)")</f>
      </c>
      <c r="D12" s="16" t="s">
        <v>70</v>
      </c>
      <c r="E12" s="21">
        <f>IFERROR(INDEX(Courses!$B$4:$B$9,MATCH($D12,Courses!$A$4:$A$9,0)),"(unknown course)")</f>
      </c>
      <c r="F12" s="18" t="s">
        <v>83</v>
      </c>
      <c r="G12" s="22">
        <f>IFERROR(INDEX(Roster!$E$4:$E$11,MATCH($A12,Roster!$A$4:$A$11,0))+INDEX(Courses!$C$4:$C$9,MATCH($D12,Courses!$A$4:$A$9,0)),"")</f>
      </c>
      <c r="H12" s="23">
        <f>IFERROR(TEXT(G12,"mmm yyyy"),"")</f>
      </c>
      <c r="I12" s="17">
        <v>45990</v>
      </c>
      <c r="J12" s="24">
        <f>IF(I12&lt;&gt;"","No",IF(G12&lt;Settings!$B$3,"Yes","No"))</f>
      </c>
    </row>
    <row r="13" spans="1:10" x14ac:dyDescent="0.25">
      <c r="A13" s="14" t="s">
        <v>47</v>
      </c>
      <c r="B13" s="20">
        <f>IFERROR(INDEX(Roster!$B$4:$B$11,MATCH($A13,Roster!$A$4:$A$11,0)),"(unknown employee)")</f>
      </c>
      <c r="C13" s="20">
        <f>IFERROR(INDEX(Roster!$C$4:$C$11,MATCH($A13,Roster!$A$4:$A$11,0)),"(unknown employee)")</f>
      </c>
      <c r="D13" s="16" t="s">
        <v>73</v>
      </c>
      <c r="E13" s="21">
        <f>IFERROR(INDEX(Courses!$B$4:$B$9,MATCH($D13,Courses!$A$4:$A$9,0)),"(unknown course)")</f>
      </c>
      <c r="F13" s="18" t="s">
        <v>85</v>
      </c>
      <c r="G13" s="22">
        <f>IFERROR(INDEX(Roster!$E$4:$E$11,MATCH($A13,Roster!$A$4:$A$11,0))+INDEX(Courses!$C$4:$C$9,MATCH($D13,Courses!$A$4:$A$9,0)),"")</f>
      </c>
      <c r="H13" s="23">
        <f>IFERROR(TEXT(G13,"mmm yyyy"),"")</f>
      </c>
      <c r="I13" s="17"/>
      <c r="J13" s="24">
        <f>IF(I13&lt;&gt;"","No",IF(G13&lt;Settings!$B$3,"Yes","No"))</f>
      </c>
    </row>
    <row r="14" spans="1:10" x14ac:dyDescent="0.25">
      <c r="A14" s="14" t="s">
        <v>51</v>
      </c>
      <c r="B14" s="20">
        <f>IFERROR(INDEX(Roster!$B$4:$B$11,MATCH($A14,Roster!$A$4:$A$11,0)),"(unknown employee)")</f>
      </c>
      <c r="C14" s="20">
        <f>IFERROR(INDEX(Roster!$C$4:$C$11,MATCH($A14,Roster!$A$4:$A$11,0)),"(unknown employee)")</f>
      </c>
      <c r="D14" s="16" t="s">
        <v>68</v>
      </c>
      <c r="E14" s="21">
        <f>IFERROR(INDEX(Courses!$B$4:$B$9,MATCH($D14,Courses!$A$4:$A$9,0)),"(unknown course)")</f>
      </c>
      <c r="F14" s="18" t="s">
        <v>83</v>
      </c>
      <c r="G14" s="22">
        <f>IFERROR(INDEX(Roster!$E$4:$E$11,MATCH($A14,Roster!$A$4:$A$11,0))+INDEX(Courses!$C$4:$C$9,MATCH($D14,Courses!$A$4:$A$9,0)),"")</f>
      </c>
      <c r="H14" s="23">
        <f>IFERROR(TEXT(G14,"mmm yyyy"),"")</f>
      </c>
      <c r="I14" s="17">
        <v>46080</v>
      </c>
      <c r="J14" s="24">
        <f>IF(I14&lt;&gt;"","No",IF(G14&lt;Settings!$B$3,"Yes","No"))</f>
      </c>
    </row>
    <row r="15" spans="1:10" x14ac:dyDescent="0.25">
      <c r="A15" s="14" t="s">
        <v>51</v>
      </c>
      <c r="B15" s="20">
        <f>IFERROR(INDEX(Roster!$B$4:$B$11,MATCH($A15,Roster!$A$4:$A$11,0)),"(unknown employee)")</f>
      </c>
      <c r="C15" s="20">
        <f>IFERROR(INDEX(Roster!$C$4:$C$11,MATCH($A15,Roster!$A$4:$A$11,0)),"(unknown employee)")</f>
      </c>
      <c r="D15" s="16" t="s">
        <v>70</v>
      </c>
      <c r="E15" s="21">
        <f>IFERROR(INDEX(Courses!$B$4:$B$9,MATCH($D15,Courses!$A$4:$A$9,0)),"(unknown course)")</f>
      </c>
      <c r="F15" s="18" t="s">
        <v>83</v>
      </c>
      <c r="G15" s="22">
        <f>IFERROR(INDEX(Roster!$E$4:$E$11,MATCH($A15,Roster!$A$4:$A$11,0))+INDEX(Courses!$C$4:$C$9,MATCH($D15,Courses!$A$4:$A$9,0)),"")</f>
      </c>
      <c r="H15" s="23">
        <f>IFERROR(TEXT(G15,"mmm yyyy"),"")</f>
      </c>
      <c r="I15" s="17">
        <v>46086</v>
      </c>
      <c r="J15" s="24">
        <f>IF(I15&lt;&gt;"","No",IF(G15&lt;Settings!$B$3,"Yes","No"))</f>
      </c>
    </row>
    <row r="16" spans="1:10" x14ac:dyDescent="0.25">
      <c r="A16" s="14" t="s">
        <v>51</v>
      </c>
      <c r="B16" s="20">
        <f>IFERROR(INDEX(Roster!$B$4:$B$11,MATCH($A16,Roster!$A$4:$A$11,0)),"(unknown employee)")</f>
      </c>
      <c r="C16" s="20">
        <f>IFERROR(INDEX(Roster!$C$4:$C$11,MATCH($A16,Roster!$A$4:$A$11,0)),"(unknown employee)")</f>
      </c>
      <c r="D16" s="16" t="s">
        <v>73</v>
      </c>
      <c r="E16" s="21">
        <f>IFERROR(INDEX(Courses!$B$4:$B$9,MATCH($D16,Courses!$A$4:$A$9,0)),"(unknown course)")</f>
      </c>
      <c r="F16" s="18" t="s">
        <v>83</v>
      </c>
      <c r="G16" s="22">
        <f>IFERROR(INDEX(Roster!$E$4:$E$11,MATCH($A16,Roster!$A$4:$A$11,0))+INDEX(Courses!$C$4:$C$9,MATCH($D16,Courses!$A$4:$A$9,0)),"")</f>
      </c>
      <c r="H16" s="23">
        <f>IFERROR(TEXT(G16,"mmm yyyy"),"")</f>
      </c>
      <c r="I16" s="17">
        <v>46111</v>
      </c>
      <c r="J16" s="24">
        <f>IF(I16&lt;&gt;"","No",IF(G16&lt;Settings!$B$3,"Yes","No"))</f>
      </c>
    </row>
    <row r="17" spans="1:10" x14ac:dyDescent="0.25">
      <c r="A17" s="14" t="s">
        <v>54</v>
      </c>
      <c r="B17" s="20">
        <f>IFERROR(INDEX(Roster!$B$4:$B$11,MATCH($A17,Roster!$A$4:$A$11,0)),"(unknown employee)")</f>
      </c>
      <c r="C17" s="20">
        <f>IFERROR(INDEX(Roster!$C$4:$C$11,MATCH($A17,Roster!$A$4:$A$11,0)),"(unknown employee)")</f>
      </c>
      <c r="D17" s="16" t="s">
        <v>68</v>
      </c>
      <c r="E17" s="21">
        <f>IFERROR(INDEX(Courses!$B$4:$B$9,MATCH($D17,Courses!$A$4:$A$9,0)),"(unknown course)")</f>
      </c>
      <c r="F17" s="18" t="s">
        <v>83</v>
      </c>
      <c r="G17" s="22">
        <f>IFERROR(INDEX(Roster!$E$4:$E$11,MATCH($A17,Roster!$A$4:$A$11,0))+INDEX(Courses!$C$4:$C$9,MATCH($D17,Courses!$A$4:$A$9,0)),"")</f>
      </c>
      <c r="H17" s="23">
        <f>IFERROR(TEXT(G17,"mmm yyyy"),"")</f>
      </c>
      <c r="I17" s="17">
        <v>46127</v>
      </c>
      <c r="J17" s="24">
        <f>IF(I17&lt;&gt;"","No",IF(G17&lt;Settings!$B$3,"Yes","No"))</f>
      </c>
    </row>
    <row r="18" spans="1:10" x14ac:dyDescent="0.25">
      <c r="A18" s="14" t="s">
        <v>54</v>
      </c>
      <c r="B18" s="20">
        <f>IFERROR(INDEX(Roster!$B$4:$B$11,MATCH($A18,Roster!$A$4:$A$11,0)),"(unknown employee)")</f>
      </c>
      <c r="C18" s="20">
        <f>IFERROR(INDEX(Roster!$C$4:$C$11,MATCH($A18,Roster!$A$4:$A$11,0)),"(unknown employee)")</f>
      </c>
      <c r="D18" s="16" t="s">
        <v>70</v>
      </c>
      <c r="E18" s="21">
        <f>IFERROR(INDEX(Courses!$B$4:$B$9,MATCH($D18,Courses!$A$4:$A$9,0)),"(unknown course)")</f>
      </c>
      <c r="F18" s="18" t="s">
        <v>84</v>
      </c>
      <c r="G18" s="22">
        <f>IFERROR(INDEX(Roster!$E$4:$E$11,MATCH($A18,Roster!$A$4:$A$11,0))+INDEX(Courses!$C$4:$C$9,MATCH($D18,Courses!$A$4:$A$9,0)),"")</f>
      </c>
      <c r="H18" s="23">
        <f>IFERROR(TEXT(G18,"mmm yyyy"),"")</f>
      </c>
      <c r="I18" s="17"/>
      <c r="J18" s="24">
        <f>IF(I18&lt;&gt;"","No",IF(G18&lt;Settings!$B$3,"Yes","No"))</f>
      </c>
    </row>
    <row r="19" spans="1:10" x14ac:dyDescent="0.25">
      <c r="A19" s="14" t="s">
        <v>54</v>
      </c>
      <c r="B19" s="20">
        <f>IFERROR(INDEX(Roster!$B$4:$B$11,MATCH($A19,Roster!$A$4:$A$11,0)),"(unknown employee)")</f>
      </c>
      <c r="C19" s="20">
        <f>IFERROR(INDEX(Roster!$C$4:$C$11,MATCH($A19,Roster!$A$4:$A$11,0)),"(unknown employee)")</f>
      </c>
      <c r="D19" s="16" t="s">
        <v>71</v>
      </c>
      <c r="E19" s="21">
        <f>IFERROR(INDEX(Courses!$B$4:$B$9,MATCH($D19,Courses!$A$4:$A$9,0)),"(unknown course)")</f>
      </c>
      <c r="F19" s="18" t="s">
        <v>84</v>
      </c>
      <c r="G19" s="22">
        <f>IFERROR(INDEX(Roster!$E$4:$E$11,MATCH($A19,Roster!$A$4:$A$11,0))+INDEX(Courses!$C$4:$C$9,MATCH($D19,Courses!$A$4:$A$9,0)),"")</f>
      </c>
      <c r="H19" s="23">
        <f>IFERROR(TEXT(G19,"mmm yyyy"),"")</f>
      </c>
      <c r="I19" s="17"/>
      <c r="J19" s="24">
        <f>IF(I19&lt;&gt;"","No",IF(G19&lt;Settings!$B$3,"Yes","No"))</f>
      </c>
    </row>
    <row r="20" spans="1:10" x14ac:dyDescent="0.25">
      <c r="A20" s="14" t="s">
        <v>58</v>
      </c>
      <c r="B20" s="20">
        <f>IFERROR(INDEX(Roster!$B$4:$B$11,MATCH($A20,Roster!$A$4:$A$11,0)),"(unknown employee)")</f>
      </c>
      <c r="C20" s="20">
        <f>IFERROR(INDEX(Roster!$C$4:$C$11,MATCH($A20,Roster!$A$4:$A$11,0)),"(unknown employee)")</f>
      </c>
      <c r="D20" s="16" t="s">
        <v>68</v>
      </c>
      <c r="E20" s="21">
        <f>IFERROR(INDEX(Courses!$B$4:$B$9,MATCH($D20,Courses!$A$4:$A$9,0)),"(unknown course)")</f>
      </c>
      <c r="F20" s="18" t="s">
        <v>83</v>
      </c>
      <c r="G20" s="22">
        <f>IFERROR(INDEX(Roster!$E$4:$E$11,MATCH($A20,Roster!$A$4:$A$11,0))+INDEX(Courses!$C$4:$C$9,MATCH($D20,Courses!$A$4:$A$9,0)),"")</f>
      </c>
      <c r="H20" s="23">
        <f>IFERROR(TEXT(G20,"mmm yyyy"),"")</f>
      </c>
      <c r="I20" s="17">
        <v>46058</v>
      </c>
      <c r="J20" s="24">
        <f>IF(I20&lt;&gt;"","No",IF(G20&lt;Settings!$B$3,"Yes","No"))</f>
      </c>
    </row>
    <row r="21" spans="1:10" x14ac:dyDescent="0.25">
      <c r="A21" s="14" t="s">
        <v>58</v>
      </c>
      <c r="B21" s="20">
        <f>IFERROR(INDEX(Roster!$B$4:$B$11,MATCH($A21,Roster!$A$4:$A$11,0)),"(unknown employee)")</f>
      </c>
      <c r="C21" s="20">
        <f>IFERROR(INDEX(Roster!$C$4:$C$11,MATCH($A21,Roster!$A$4:$A$11,0)),"(unknown employee)")</f>
      </c>
      <c r="D21" s="16" t="s">
        <v>70</v>
      </c>
      <c r="E21" s="21">
        <f>IFERROR(INDEX(Courses!$B$4:$B$9,MATCH($D21,Courses!$A$4:$A$9,0)),"(unknown course)")</f>
      </c>
      <c r="F21" s="18" t="s">
        <v>83</v>
      </c>
      <c r="G21" s="22">
        <f>IFERROR(INDEX(Roster!$E$4:$E$11,MATCH($A21,Roster!$A$4:$A$11,0))+INDEX(Courses!$C$4:$C$9,MATCH($D21,Courses!$A$4:$A$9,0)),"")</f>
      </c>
      <c r="H21" s="23">
        <f>IFERROR(TEXT(G21,"mmm yyyy"),"")</f>
      </c>
      <c r="I21" s="17">
        <v>46067</v>
      </c>
      <c r="J21" s="24">
        <f>IF(I21&lt;&gt;"","No",IF(G21&lt;Settings!$B$3,"Yes","No"))</f>
      </c>
    </row>
    <row r="22" spans="1:10" x14ac:dyDescent="0.25">
      <c r="A22" s="14" t="s">
        <v>58</v>
      </c>
      <c r="B22" s="20">
        <f>IFERROR(INDEX(Roster!$B$4:$B$11,MATCH($A22,Roster!$A$4:$A$11,0)),"(unknown employee)")</f>
      </c>
      <c r="C22" s="20">
        <f>IFERROR(INDEX(Roster!$C$4:$C$11,MATCH($A22,Roster!$A$4:$A$11,0)),"(unknown employee)")</f>
      </c>
      <c r="D22" s="16" t="s">
        <v>71</v>
      </c>
      <c r="E22" s="21">
        <f>IFERROR(INDEX(Courses!$B$4:$B$9,MATCH($D22,Courses!$A$4:$A$9,0)),"(unknown course)")</f>
      </c>
      <c r="F22" s="18" t="s">
        <v>83</v>
      </c>
      <c r="G22" s="22">
        <f>IFERROR(INDEX(Roster!$E$4:$E$11,MATCH($A22,Roster!$A$4:$A$11,0))+INDEX(Courses!$C$4:$C$9,MATCH($D22,Courses!$A$4:$A$9,0)),"")</f>
      </c>
      <c r="H22" s="23">
        <f>IFERROR(TEXT(G22,"mmm yyyy"),"")</f>
      </c>
      <c r="I22" s="17">
        <v>46073</v>
      </c>
      <c r="J22" s="24">
        <f>IF(I22&lt;&gt;"","No",IF(G22&lt;Settings!$B$3,"Yes","No"))</f>
      </c>
    </row>
    <row r="23" spans="1:10" x14ac:dyDescent="0.25">
      <c r="A23" s="14" t="s">
        <v>60</v>
      </c>
      <c r="B23" s="20">
        <f>IFERROR(INDEX(Roster!$B$4:$B$11,MATCH($A23,Roster!$A$4:$A$11,0)),"(unknown employee)")</f>
      </c>
      <c r="C23" s="20">
        <f>IFERROR(INDEX(Roster!$C$4:$C$11,MATCH($A23,Roster!$A$4:$A$11,0)),"(unknown employee)")</f>
      </c>
      <c r="D23" s="16" t="s">
        <v>68</v>
      </c>
      <c r="E23" s="21">
        <f>IFERROR(INDEX(Courses!$B$4:$B$9,MATCH($D23,Courses!$A$4:$A$9,0)),"(unknown course)")</f>
      </c>
      <c r="F23" s="18" t="s">
        <v>83</v>
      </c>
      <c r="G23" s="22">
        <f>IFERROR(INDEX(Roster!$E$4:$E$11,MATCH($A23,Roster!$A$4:$A$11,0))+INDEX(Courses!$C$4:$C$9,MATCH($D23,Courses!$A$4:$A$9,0)),"")</f>
      </c>
      <c r="H23" s="23">
        <f>IFERROR(TEXT(G23,"mmm yyyy"),"")</f>
      </c>
      <c r="I23" s="17">
        <v>46001</v>
      </c>
      <c r="J23" s="24">
        <f>IF(I23&lt;&gt;"","No",IF(G23&lt;Settings!$B$3,"Yes","No"))</f>
      </c>
    </row>
    <row r="24" spans="1:10" x14ac:dyDescent="0.25">
      <c r="A24" s="14" t="s">
        <v>60</v>
      </c>
      <c r="B24" s="20">
        <f>IFERROR(INDEX(Roster!$B$4:$B$11,MATCH($A24,Roster!$A$4:$A$11,0)),"(unknown employee)")</f>
      </c>
      <c r="C24" s="20">
        <f>IFERROR(INDEX(Roster!$C$4:$C$11,MATCH($A24,Roster!$A$4:$A$11,0)),"(unknown employee)")</f>
      </c>
      <c r="D24" s="16" t="s">
        <v>70</v>
      </c>
      <c r="E24" s="21">
        <f>IFERROR(INDEX(Courses!$B$4:$B$9,MATCH($D24,Courses!$A$4:$A$9,0)),"(unknown course)")</f>
      </c>
      <c r="F24" s="18" t="s">
        <v>83</v>
      </c>
      <c r="G24" s="22">
        <f>IFERROR(INDEX(Roster!$E$4:$E$11,MATCH($A24,Roster!$A$4:$A$11,0))+INDEX(Courses!$C$4:$C$9,MATCH($D24,Courses!$A$4:$A$9,0)),"")</f>
      </c>
      <c r="H24" s="23">
        <f>IFERROR(TEXT(G24,"mmm yyyy"),"")</f>
      </c>
      <c r="I24" s="17">
        <v>46009</v>
      </c>
      <c r="J24" s="24">
        <f>IF(I24&lt;&gt;"","No",IF(G24&lt;Settings!$B$3,"Yes","No"))</f>
      </c>
    </row>
    <row r="25" spans="1:10" x14ac:dyDescent="0.25">
      <c r="A25" s="14" t="s">
        <v>60</v>
      </c>
      <c r="B25" s="20">
        <f>IFERROR(INDEX(Roster!$B$4:$B$11,MATCH($A25,Roster!$A$4:$A$11,0)),"(unknown employee)")</f>
      </c>
      <c r="C25" s="20">
        <f>IFERROR(INDEX(Roster!$C$4:$C$11,MATCH($A25,Roster!$A$4:$A$11,0)),"(unknown employee)")</f>
      </c>
      <c r="D25" s="16" t="s">
        <v>72</v>
      </c>
      <c r="E25" s="21">
        <f>IFERROR(INDEX(Courses!$B$4:$B$9,MATCH($D25,Courses!$A$4:$A$9,0)),"(unknown course)")</f>
      </c>
      <c r="F25" s="18" t="s">
        <v>83</v>
      </c>
      <c r="G25" s="22">
        <f>IFERROR(INDEX(Roster!$E$4:$E$11,MATCH($A25,Roster!$A$4:$A$11,0))+INDEX(Courses!$C$4:$C$9,MATCH($D25,Courses!$A$4:$A$9,0)),"")</f>
      </c>
      <c r="H25" s="23">
        <f>IFERROR(TEXT(G25,"mmm yyyy"),"")</f>
      </c>
      <c r="I25" s="17">
        <v>46020</v>
      </c>
      <c r="J25" s="24">
        <f>IF(I25&lt;&gt;"","No",IF(G25&lt;Settings!$B$3,"Yes","No"))</f>
      </c>
    </row>
    <row r="26" spans="1:10" x14ac:dyDescent="0.25">
      <c r="A26" s="14" t="s">
        <v>60</v>
      </c>
      <c r="B26" s="20">
        <f>IFERROR(INDEX(Roster!$B$4:$B$11,MATCH($A26,Roster!$A$4:$A$11,0)),"(unknown employee)")</f>
      </c>
      <c r="C26" s="20">
        <f>IFERROR(INDEX(Roster!$C$4:$C$11,MATCH($A26,Roster!$A$4:$A$11,0)),"(unknown employee)")</f>
      </c>
      <c r="D26" s="16" t="s">
        <v>75</v>
      </c>
      <c r="E26" s="21">
        <f>IFERROR(INDEX(Courses!$B$4:$B$9,MATCH($D26,Courses!$A$4:$A$9,0)),"(unknown course)")</f>
      </c>
      <c r="F26" s="18" t="s">
        <v>84</v>
      </c>
      <c r="G26" s="22">
        <f>IFERROR(INDEX(Roster!$E$4:$E$11,MATCH($A26,Roster!$A$4:$A$11,0))+INDEX(Courses!$C$4:$C$9,MATCH($D26,Courses!$A$4:$A$9,0)),"")</f>
      </c>
      <c r="H26" s="23">
        <f>IFERROR(TEXT(G26,"mmm yyyy"),"")</f>
      </c>
      <c r="I26" s="17"/>
      <c r="J26" s="24">
        <f>IF(I26&lt;&gt;"","No",IF(G26&lt;Settings!$B$3,"Yes","No"))</f>
      </c>
    </row>
    <row r="27" spans="1:10" x14ac:dyDescent="0.25">
      <c r="A27" s="14" t="s">
        <v>62</v>
      </c>
      <c r="B27" s="20">
        <f>IFERROR(INDEX(Roster!$B$4:$B$11,MATCH($A27,Roster!$A$4:$A$11,0)),"(unknown employee)")</f>
      </c>
      <c r="C27" s="20">
        <f>IFERROR(INDEX(Roster!$C$4:$C$11,MATCH($A27,Roster!$A$4:$A$11,0)),"(unknown employee)")</f>
      </c>
      <c r="D27" s="16" t="s">
        <v>68</v>
      </c>
      <c r="E27" s="21">
        <f>IFERROR(INDEX(Courses!$B$4:$B$9,MATCH($D27,Courses!$A$4:$A$9,0)),"(unknown course)")</f>
      </c>
      <c r="F27" s="18" t="s">
        <v>84</v>
      </c>
      <c r="G27" s="22">
        <f>IFERROR(INDEX(Roster!$E$4:$E$11,MATCH($A27,Roster!$A$4:$A$11,0))+INDEX(Courses!$C$4:$C$9,MATCH($D27,Courses!$A$4:$A$9,0)),"")</f>
      </c>
      <c r="H27" s="23">
        <f>IFERROR(TEXT(G27,"mmm yyyy"),"")</f>
      </c>
      <c r="I27" s="17"/>
      <c r="J27" s="24">
        <f>IF(I27&lt;&gt;"","No",IF(G27&lt;Settings!$B$3,"Yes","No"))</f>
      </c>
    </row>
    <row r="28" spans="1:10" x14ac:dyDescent="0.25">
      <c r="A28" s="14" t="s">
        <v>62</v>
      </c>
      <c r="B28" s="20">
        <f>IFERROR(INDEX(Roster!$B$4:$B$11,MATCH($A28,Roster!$A$4:$A$11,0)),"(unknown employee)")</f>
      </c>
      <c r="C28" s="20">
        <f>IFERROR(INDEX(Roster!$C$4:$C$11,MATCH($A28,Roster!$A$4:$A$11,0)),"(unknown employee)")</f>
      </c>
      <c r="D28" s="16" t="s">
        <v>70</v>
      </c>
      <c r="E28" s="21">
        <f>IFERROR(INDEX(Courses!$B$4:$B$9,MATCH($D28,Courses!$A$4:$A$9,0)),"(unknown course)")</f>
      </c>
      <c r="F28" s="18" t="s">
        <v>84</v>
      </c>
      <c r="G28" s="22">
        <f>IFERROR(INDEX(Roster!$E$4:$E$11,MATCH($A28,Roster!$A$4:$A$11,0))+INDEX(Courses!$C$4:$C$9,MATCH($D28,Courses!$A$4:$A$9,0)),"")</f>
      </c>
      <c r="H28" s="23">
        <f>IFERROR(TEXT(G28,"mmm yyyy"),"")</f>
      </c>
      <c r="I28" s="17"/>
      <c r="J28" s="24">
        <f>IF(I28&lt;&gt;"","No",IF(G28&lt;Settings!$B$3,"Yes","No"))</f>
      </c>
    </row>
    <row r="29" spans="1:10" x14ac:dyDescent="0.25">
      <c r="A29" s="14" t="s">
        <v>62</v>
      </c>
      <c r="B29" s="20">
        <f>IFERROR(INDEX(Roster!$B$4:$B$11,MATCH($A29,Roster!$A$4:$A$11,0)),"(unknown employee)")</f>
      </c>
      <c r="C29" s="20">
        <f>IFERROR(INDEX(Roster!$C$4:$C$11,MATCH($A29,Roster!$A$4:$A$11,0)),"(unknown employee)")</f>
      </c>
      <c r="D29" s="16" t="s">
        <v>75</v>
      </c>
      <c r="E29" s="21">
        <f>IFERROR(INDEX(Courses!$B$4:$B$9,MATCH($D29,Courses!$A$4:$A$9,0)),"(unknown course)")</f>
      </c>
      <c r="F29" s="18" t="s">
        <v>84</v>
      </c>
      <c r="G29" s="22">
        <f>IFERROR(INDEX(Roster!$E$4:$E$11,MATCH($A29,Roster!$A$4:$A$11,0))+INDEX(Courses!$C$4:$C$9,MATCH($D29,Courses!$A$4:$A$9,0)),"")</f>
      </c>
      <c r="H29" s="23">
        <f>IFERROR(TEXT(G29,"mmm yyyy"),"")</f>
      </c>
      <c r="I29" s="17"/>
      <c r="J29" s="24">
        <f>IF(I29&lt;&gt;"","No",IF(G29&lt;Settings!$B$3,"Yes","No"))</f>
      </c>
    </row>
  </sheetData>
  <mergeCells count="1">
    <mergeCell ref="A1:J1"/>
  </mergeCells>
  <dataValidations count="6">
    <dataValidation type="list" showErrorMessage="1" errorTitle="Invalid employee ID" error="Choose one of: EMP-301, EMP-302, EMP-303, EMP-304, EMP-305, EMP-306, EMP-307, EMP-308" sqref="A10:A29">
      <formula1>"EMP-301,EMP-302,EMP-303,EMP-304,EMP-305,EMP-306,EMP-307,EMP-308"</formula1>
    </dataValidation>
    <dataValidation type="list" showErrorMessage="1" errorTitle="Invalid employee ID" error="Choose one of: EMP-301, EMP-302, EMP-303, EMP-304, EMP-305, EMP-306, EMP-307, EMP-308" sqref="A4:A29">
      <formula1>"EMP-301,EMP-302,EMP-303,EMP-304,EMP-305,EMP-306,EMP-307,EMP-308"</formula1>
    </dataValidation>
    <dataValidation type="list" showErrorMessage="1" errorTitle="Invalid course" error="Choose one of: Workplace Safety Basics, Data Privacy &amp; Compliance, Customer Service Fundamentals, Sales Process Overview, Excel for Reporting, Leadership Essentials" sqref="D10:D29">
      <formula1>"Workplace Safety Basics,Data Privacy &amp; Compliance,Customer Service Fundamentals,Sales Process Overview,Excel for Reporting,Leadership Essentials"</formula1>
    </dataValidation>
    <dataValidation type="list" showErrorMessage="1" errorTitle="Invalid course" error="Choose one of: Workplace Safety Basics, Data Privacy &amp; Compliance, Customer Service Fundamentals, Sales Process Overview, Excel for Reporting, Leadership Essentials" sqref="D4:D29">
      <formula1>"Workplace Safety Basics,Data Privacy &amp; Compliance,Customer Service Fundamentals,Sales Process Overview,Excel for Reporting,Leadership Essentials"</formula1>
    </dataValidation>
    <dataValidation type="list" showErrorMessage="1" errorTitle="Invalid status" error="Choose one of: Not Started, In Progress, Completed" sqref="F10:F29">
      <formula1>"Not Started,In Progress,Completed"</formula1>
    </dataValidation>
    <dataValidation type="list" showErrorMessage="1" errorTitle="Invalid status" error="Choose one of: Not Started, In Progress, Completed" sqref="F4:F29">
      <formula1>"Not Started,In Progress,Completed"</formula1>
    </dataValidation>
  </dataValidation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howGridLines="0"/>
  </sheetViews>
  <sheetFormatPr defaultRowHeight="15" outlineLevelRow="0" outlineLevelCol="0" x14ac:dyDescent="55"/>
  <cols>
    <col min="1" max="1" width="18" customWidth="1"/>
    <col min="2" max="2" width="20" customWidth="1"/>
    <col min="3" max="3" width="17" customWidth="1"/>
    <col min="4" max="4" width="16" customWidth="1"/>
    <col min="5" max="5" width="17" customWidth="1"/>
    <col min="6" max="7" width="14" customWidth="1"/>
  </cols>
  <sheetData>
    <row r="1" ht="30" customHeight="1" spans="1:7" x14ac:dyDescent="0.25">
      <c r="A1" s="2" t="s">
        <v>86</v>
      </c>
      <c r="B1" s="2"/>
      <c r="C1" s="2"/>
      <c r="D1" s="2"/>
      <c r="E1" s="2"/>
      <c r="F1" s="2"/>
      <c r="G1" s="2"/>
    </row>
    <row r="2" spans="4:7" x14ac:dyDescent="0.25">
      <c r="D2" s="2"/>
      <c r="E2" s="2"/>
      <c r="G2" s="2"/>
    </row>
    <row r="3" spans="1:7" x14ac:dyDescent="0.25">
      <c r="A3" s="3" t="s">
        <v>87</v>
      </c>
      <c r="B3" s="3"/>
      <c r="C3" s="3"/>
      <c r="D3" s="3"/>
      <c r="E3" s="3"/>
      <c r="F3" s="3"/>
      <c r="G3" s="3"/>
    </row>
    <row r="4" ht="30" customHeight="1" spans="1:7" x14ac:dyDescent="0.25">
      <c r="A4" s="13" t="s">
        <v>88</v>
      </c>
      <c r="B4" s="13" t="s">
        <v>89</v>
      </c>
      <c r="C4" s="13" t="s">
        <v>90</v>
      </c>
      <c r="D4" s="13" t="s">
        <v>91</v>
      </c>
      <c r="E4" s="2"/>
      <c r="G4" s="2"/>
    </row>
    <row r="5" spans="1:7" x14ac:dyDescent="0.25">
      <c r="A5" s="25">
        <f>COUNTIF('Training Log'!$A$4:$A$29,"&lt;&gt;")</f>
      </c>
      <c r="B5" s="25">
        <f>COUNTIF('Training Log'!$F$4:$F$29,"Completed")</f>
      </c>
      <c r="C5" s="26">
        <f>IFERROR(B5/A5,0)</f>
      </c>
      <c r="D5" s="27">
        <f>COUNTIF('Training Log'!$J$4:$J$29,"Yes")</f>
      </c>
      <c r="E5" s="2"/>
      <c r="G5" s="2"/>
    </row>
    <row r="6" spans="4:7" x14ac:dyDescent="0.25">
      <c r="D6" s="2"/>
      <c r="E6" s="2"/>
      <c r="G6" s="2"/>
    </row>
    <row r="7" spans="1:7" x14ac:dyDescent="0.25">
      <c r="A7" s="3" t="s">
        <v>92</v>
      </c>
      <c r="B7" s="3"/>
      <c r="C7" s="3"/>
      <c r="D7" s="3"/>
      <c r="E7" s="3"/>
      <c r="F7" s="3"/>
      <c r="G7" s="3"/>
    </row>
    <row r="8" ht="30" customHeight="1" spans="1:7" x14ac:dyDescent="0.25">
      <c r="A8" s="13" t="s">
        <v>35</v>
      </c>
      <c r="B8" s="13" t="s">
        <v>36</v>
      </c>
      <c r="C8" s="13" t="s">
        <v>37</v>
      </c>
      <c r="D8" s="13" t="s">
        <v>93</v>
      </c>
      <c r="E8" s="13" t="s">
        <v>94</v>
      </c>
      <c r="F8" s="13" t="s">
        <v>95</v>
      </c>
      <c r="G8" s="13" t="s">
        <v>96</v>
      </c>
    </row>
    <row r="9" spans="1:7" x14ac:dyDescent="0.25">
      <c r="A9" s="14" t="s">
        <v>40</v>
      </c>
      <c r="B9" s="20">
        <f>IFERROR(INDEX(Roster!$B$4:$B$11,MATCH($A9,Roster!$A$4:$A$11,0)),"(unknown employee)")</f>
      </c>
      <c r="C9" s="20">
        <f>IFERROR(INDEX(Roster!$C$4:$C$11,MATCH($A9,Roster!$A$4:$A$11,0)),"(unknown employee)")</f>
      </c>
      <c r="D9" s="28">
        <f>COUNTIF('Training Log'!$A$4:$A$29,$A9)</f>
      </c>
      <c r="E9" s="28">
        <f>COUNTIFS('Training Log'!$A$4:$A$29,$A9,'Training Log'!$F$4:$F$29,"Completed")</f>
      </c>
      <c r="F9" s="26">
        <f>IFERROR(E9/D9,0)</f>
      </c>
      <c r="G9" s="27">
        <f>COUNTIFS('Training Log'!$A$4:$A$29,$A9,'Training Log'!$J$4:$J$29,"Yes")</f>
      </c>
    </row>
    <row r="10" spans="1:7" x14ac:dyDescent="0.25">
      <c r="A10" s="14" t="s">
        <v>44</v>
      </c>
      <c r="B10" s="20">
        <f>IFERROR(INDEX(Roster!$B$4:$B$11,MATCH($A10,Roster!$A$4:$A$11,0)),"(unknown employee)")</f>
      </c>
      <c r="C10" s="20">
        <f>IFERROR(INDEX(Roster!$C$4:$C$11,MATCH($A10,Roster!$A$4:$A$11,0)),"(unknown employee)")</f>
      </c>
      <c r="D10" s="28">
        <f>COUNTIF('Training Log'!$A$4:$A$29,$A10)</f>
      </c>
      <c r="E10" s="28">
        <f>COUNTIFS('Training Log'!$A$4:$A$29,$A10,'Training Log'!$F$4:$F$29,"Completed")</f>
      </c>
      <c r="F10" s="26">
        <f>IFERROR(E10/D10,0)</f>
      </c>
      <c r="G10" s="27">
        <f>COUNTIFS('Training Log'!$A$4:$A$29,$A10,'Training Log'!$J$4:$J$29,"Yes")</f>
      </c>
    </row>
    <row r="11" spans="1:7" x14ac:dyDescent="0.25">
      <c r="A11" s="14" t="s">
        <v>47</v>
      </c>
      <c r="B11" s="20">
        <f>IFERROR(INDEX(Roster!$B$4:$B$11,MATCH($A11,Roster!$A$4:$A$11,0)),"(unknown employee)")</f>
      </c>
      <c r="C11" s="20">
        <f>IFERROR(INDEX(Roster!$C$4:$C$11,MATCH($A11,Roster!$A$4:$A$11,0)),"(unknown employee)")</f>
      </c>
      <c r="D11" s="28">
        <f>COUNTIF('Training Log'!$A$4:$A$29,$A11)</f>
      </c>
      <c r="E11" s="28">
        <f>COUNTIFS('Training Log'!$A$4:$A$29,$A11,'Training Log'!$F$4:$F$29,"Completed")</f>
      </c>
      <c r="F11" s="26">
        <f>IFERROR(E11/D11,0)</f>
      </c>
      <c r="G11" s="27">
        <f>COUNTIFS('Training Log'!$A$4:$A$29,$A11,'Training Log'!$J$4:$J$29,"Yes")</f>
      </c>
    </row>
    <row r="12" spans="1:7" x14ac:dyDescent="0.25">
      <c r="A12" s="14" t="s">
        <v>51</v>
      </c>
      <c r="B12" s="20">
        <f>IFERROR(INDEX(Roster!$B$4:$B$11,MATCH($A12,Roster!$A$4:$A$11,0)),"(unknown employee)")</f>
      </c>
      <c r="C12" s="20">
        <f>IFERROR(INDEX(Roster!$C$4:$C$11,MATCH($A12,Roster!$A$4:$A$11,0)),"(unknown employee)")</f>
      </c>
      <c r="D12" s="28">
        <f>COUNTIF('Training Log'!$A$4:$A$29,$A12)</f>
      </c>
      <c r="E12" s="28">
        <f>COUNTIFS('Training Log'!$A$4:$A$29,$A12,'Training Log'!$F$4:$F$29,"Completed")</f>
      </c>
      <c r="F12" s="26">
        <f>IFERROR(E12/D12,0)</f>
      </c>
      <c r="G12" s="27">
        <f>COUNTIFS('Training Log'!$A$4:$A$29,$A12,'Training Log'!$J$4:$J$29,"Yes")</f>
      </c>
    </row>
    <row r="13" spans="1:7" x14ac:dyDescent="0.25">
      <c r="A13" s="14" t="s">
        <v>54</v>
      </c>
      <c r="B13" s="20">
        <f>IFERROR(INDEX(Roster!$B$4:$B$11,MATCH($A13,Roster!$A$4:$A$11,0)),"(unknown employee)")</f>
      </c>
      <c r="C13" s="20">
        <f>IFERROR(INDEX(Roster!$C$4:$C$11,MATCH($A13,Roster!$A$4:$A$11,0)),"(unknown employee)")</f>
      </c>
      <c r="D13" s="28">
        <f>COUNTIF('Training Log'!$A$4:$A$29,$A13)</f>
      </c>
      <c r="E13" s="28">
        <f>COUNTIFS('Training Log'!$A$4:$A$29,$A13,'Training Log'!$F$4:$F$29,"Completed")</f>
      </c>
      <c r="F13" s="26">
        <f>IFERROR(E13/D13,0)</f>
      </c>
      <c r="G13" s="27">
        <f>COUNTIFS('Training Log'!$A$4:$A$29,$A13,'Training Log'!$J$4:$J$29,"Yes")</f>
      </c>
    </row>
    <row r="14" spans="1:7" x14ac:dyDescent="0.25">
      <c r="A14" s="14" t="s">
        <v>58</v>
      </c>
      <c r="B14" s="20">
        <f>IFERROR(INDEX(Roster!$B$4:$B$11,MATCH($A14,Roster!$A$4:$A$11,0)),"(unknown employee)")</f>
      </c>
      <c r="C14" s="20">
        <f>IFERROR(INDEX(Roster!$C$4:$C$11,MATCH($A14,Roster!$A$4:$A$11,0)),"(unknown employee)")</f>
      </c>
      <c r="D14" s="28">
        <f>COUNTIF('Training Log'!$A$4:$A$29,$A14)</f>
      </c>
      <c r="E14" s="28">
        <f>COUNTIFS('Training Log'!$A$4:$A$29,$A14,'Training Log'!$F$4:$F$29,"Completed")</f>
      </c>
      <c r="F14" s="26">
        <f>IFERROR(E14/D14,0)</f>
      </c>
      <c r="G14" s="27">
        <f>COUNTIFS('Training Log'!$A$4:$A$29,$A14,'Training Log'!$J$4:$J$29,"Yes")</f>
      </c>
    </row>
    <row r="15" spans="1:7" x14ac:dyDescent="0.25">
      <c r="A15" s="14" t="s">
        <v>60</v>
      </c>
      <c r="B15" s="20">
        <f>IFERROR(INDEX(Roster!$B$4:$B$11,MATCH($A15,Roster!$A$4:$A$11,0)),"(unknown employee)")</f>
      </c>
      <c r="C15" s="20">
        <f>IFERROR(INDEX(Roster!$C$4:$C$11,MATCH($A15,Roster!$A$4:$A$11,0)),"(unknown employee)")</f>
      </c>
      <c r="D15" s="28">
        <f>COUNTIF('Training Log'!$A$4:$A$29,$A15)</f>
      </c>
      <c r="E15" s="28">
        <f>COUNTIFS('Training Log'!$A$4:$A$29,$A15,'Training Log'!$F$4:$F$29,"Completed")</f>
      </c>
      <c r="F15" s="26">
        <f>IFERROR(E15/D15,0)</f>
      </c>
      <c r="G15" s="27">
        <f>COUNTIFS('Training Log'!$A$4:$A$29,$A15,'Training Log'!$J$4:$J$29,"Yes")</f>
      </c>
    </row>
    <row r="16" spans="1:7" x14ac:dyDescent="0.25">
      <c r="A16" s="14" t="s">
        <v>62</v>
      </c>
      <c r="B16" s="20">
        <f>IFERROR(INDEX(Roster!$B$4:$B$11,MATCH($A16,Roster!$A$4:$A$11,0)),"(unknown employee)")</f>
      </c>
      <c r="C16" s="20">
        <f>IFERROR(INDEX(Roster!$C$4:$C$11,MATCH($A16,Roster!$A$4:$A$11,0)),"(unknown employee)")</f>
      </c>
      <c r="D16" s="28">
        <f>COUNTIF('Training Log'!$A$4:$A$29,$A16)</f>
      </c>
      <c r="E16" s="28">
        <f>COUNTIFS('Training Log'!$A$4:$A$29,$A16,'Training Log'!$F$4:$F$29,"Completed")</f>
      </c>
      <c r="F16" s="26">
        <f>IFERROR(E16/D16,0)</f>
      </c>
      <c r="G16" s="27">
        <f>COUNTIFS('Training Log'!$A$4:$A$29,$A16,'Training Log'!$J$4:$J$29,"Yes")</f>
      </c>
    </row>
    <row r="17" spans="4:7" x14ac:dyDescent="0.25">
      <c r="D17" s="2"/>
      <c r="E17" s="2"/>
      <c r="G17" s="2"/>
    </row>
    <row r="18" spans="1:7" x14ac:dyDescent="0.25">
      <c r="A18" s="3" t="s">
        <v>97</v>
      </c>
      <c r="B18" s="3"/>
      <c r="C18" s="3"/>
      <c r="D18" s="3"/>
      <c r="E18" s="3"/>
      <c r="F18" s="3"/>
      <c r="G18" s="3"/>
    </row>
    <row r="19" ht="30" customHeight="1" spans="1:7" x14ac:dyDescent="0.25">
      <c r="A19" s="13" t="s">
        <v>37</v>
      </c>
      <c r="B19" s="13" t="s">
        <v>93</v>
      </c>
      <c r="C19" s="13" t="s">
        <v>94</v>
      </c>
      <c r="D19" s="13" t="s">
        <v>95</v>
      </c>
      <c r="E19" s="13" t="s">
        <v>96</v>
      </c>
      <c r="G19" s="2"/>
    </row>
    <row r="20" spans="1:7" x14ac:dyDescent="0.25">
      <c r="A20" s="15" t="s">
        <v>42</v>
      </c>
      <c r="B20" s="29">
        <f>COUNTIF('Training Log'!$C$4:$C$29,$A20)</f>
      </c>
      <c r="C20" s="29">
        <f>COUNTIFS('Training Log'!$C$4:$C$29,$A20,'Training Log'!$F$4:$F$29,"Completed")</f>
      </c>
      <c r="D20" s="30">
        <f>IFERROR(C20/B20,0)</f>
      </c>
      <c r="E20" s="27">
        <f>COUNTIFS('Training Log'!$C$4:$C$29,$A20,'Training Log'!$J$4:$J$29,"Yes")</f>
      </c>
      <c r="G20" s="2"/>
    </row>
    <row r="21" spans="1:7" x14ac:dyDescent="0.25">
      <c r="A21" s="15" t="s">
        <v>49</v>
      </c>
      <c r="B21" s="29">
        <f>COUNTIF('Training Log'!$C$4:$C$29,$A21)</f>
      </c>
      <c r="C21" s="29">
        <f>COUNTIFS('Training Log'!$C$4:$C$29,$A21,'Training Log'!$F$4:$F$29,"Completed")</f>
      </c>
      <c r="D21" s="30">
        <f>IFERROR(C21/B21,0)</f>
      </c>
      <c r="E21" s="27">
        <f>COUNTIFS('Training Log'!$C$4:$C$29,$A21,'Training Log'!$J$4:$J$29,"Yes")</f>
      </c>
      <c r="G21" s="2"/>
    </row>
    <row r="22" spans="1:7" x14ac:dyDescent="0.25">
      <c r="A22" s="15" t="s">
        <v>56</v>
      </c>
      <c r="B22" s="29">
        <f>COUNTIF('Training Log'!$C$4:$C$29,$A22)</f>
      </c>
      <c r="C22" s="29">
        <f>COUNTIFS('Training Log'!$C$4:$C$29,$A22,'Training Log'!$F$4:$F$29,"Completed")</f>
      </c>
      <c r="D22" s="30">
        <f>IFERROR(C22/B22,0)</f>
      </c>
      <c r="E22" s="27">
        <f>COUNTIFS('Training Log'!$C$4:$C$29,$A22,'Training Log'!$J$4:$J$29,"Yes")</f>
      </c>
      <c r="G22" s="2"/>
    </row>
    <row r="24" ht="32" customHeight="1" spans="1:7" x14ac:dyDescent="0.25">
      <c r="A24" s="31" t="s">
        <v>31</v>
      </c>
      <c r="B24" s="31"/>
      <c r="C24" s="31"/>
      <c r="D24" s="31"/>
      <c r="E24" s="31"/>
      <c r="F24" s="31"/>
      <c r="G24" s="31"/>
    </row>
  </sheetData>
  <mergeCells count="5">
    <mergeCell ref="A1:G1"/>
    <mergeCell ref="A3:G3"/>
    <mergeCell ref="A7:G7"/>
    <mergeCell ref="A18:G18"/>
    <mergeCell ref="A24:G24"/>
  </mergeCells>
  <hyperlinks>
    <hyperlink ref="A24"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Settings</vt:lpstr>
      <vt:lpstr>Roster</vt:lpstr>
      <vt:lpstr>Courses</vt:lpstr>
      <vt:lpstr>Training Log</vt:lpstr>
      <vt:lpstr>Summary</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2026-07-26T21:43:53Z</dcterms:created>
  <dcterms:modified xsi:type="dcterms:W3CDTF">2026-07-26T21:43:53Z</dcterms:modified>
</cp:coreProperties>
</file>