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ettings" state="visible" r:id="rId5"/>
    <sheet sheetId="3" name="Expense Report" state="visible" r:id="rId6"/>
    <sheet sheetId="4" name="Expense Log" state="visible" r:id="rId7"/>
    <sheet sheetId="5" name="Per Employee Summary" state="visible" r:id="rId8"/>
  </sheets>
  <calcPr calcId="171027"/>
</workbook>
</file>

<file path=xl/sharedStrings.xml><?xml version="1.0" encoding="utf-8"?>
<sst xmlns="http://schemas.openxmlformats.org/spreadsheetml/2006/main" count="162" uniqueCount="119">
  <si>
    <t>Expense Report / Reimbursement Template</t>
  </si>
  <si>
    <t>Purpose</t>
  </si>
  <si>
    <t>This workbook is an employee expense report for Excel and Google Sheets: one employee itemizes receipts and business mileage on a single report, a manager signs off in an approval block, and a linked Expense Log accumulates every report ever submitted so a Per Employee Summary sheet can roll up who has submitted, who has been reimbursed, and what is still outstanding. This is a submit-and-approve reimbursement workbook for individual employees, not a company-wide operating expense tracker.</t>
  </si>
  <si>
    <t>Clean-room disclosure</t>
  </si>
  <si>
    <t>Clean-room disclosure: every formula, layout, and sample figure in this workbook was authored from scratch for excel.tv. No vendor workbook, template, branding, or sample dataset was downloaded, inspected, or adapted in building this file. All employee names, vendor names, and dollar amounts shown are synthetic and for illustration only.</t>
  </si>
  <si>
    <t>What’s in this workbook</t>
  </si>
  <si>
    <t>Settings</t>
  </si>
  <si>
    <t>The mileage reimbursement rate ($/mile) and an Employee Directory (name, department, approver). Expense Report and Per Employee Summary both read from this directory so you only maintain your team roster in one place.</t>
  </si>
  <si>
    <t>Expense Report</t>
  </si>
  <si>
    <t>The fillable report itself: pick an employee, set the report period, itemize receipts (date, category, vendor/description, payment method, amount), enter business miles driven, and complete the approval signature block.</t>
  </si>
  <si>
    <t>Expense Log</t>
  </si>
  <si>
    <t>A running record of every report submitted. The bottom row links live to whatever is currently on Expense Report; the rows above are historical, each with its own approval status.</t>
  </si>
  <si>
    <t>Per Employee Summary</t>
  </si>
  <si>
    <t>A SUMIF/SUMIFS rollup of the Expense Log by employee: reports submitted, total submitted, total reimbursed, total still outstanding, and the average reimbursement per report.</t>
  </si>
  <si>
    <t>How to use this workbook</t>
  </si>
  <si>
    <t>1. Open Settings, set your mileage reimbursement rate, and replace the sample Employee Directory (name, department, approver) with your own team.</t>
  </si>
  <si>
    <t>2. Open Expense Report and choose an Employee Name from the dropdown — Department and Approver fill in automatically by looking up that name in the Employee Directory.</t>
  </si>
  <si>
    <t>3. Set the Report Period From/To dates, then itemize each receipt in the Itemized Receipts table: Date, Category (dropdown), Vendor/Description, Payment Method (dropdown), and Amount.</t>
  </si>
  <si>
    <t>4. Enter Business Miles Driven in the Mileage Reimbursement section — the Mileage Rate pulls from Settings automatically, and the Mileage Reimbursement Amount recalculates as rate x miles.</t>
  </si>
  <si>
    <t>5. Review Total Reimbursement Due, then complete the Approval block: employee signature and date, approver signature and date, and an Approval Status (Pending, Approved, Rejected, or Reimbursed).</t>
  </si>
  <si>
    <t>6. Once a report is finished, open Expense Log and copy that bottom linked row’s numbers down into a new row as values before starting the next report, so this history can’t change out from under you.</t>
  </si>
  <si>
    <t>7. Check Per Employee Summary any time to see how much each employee has submitted, been reimbursed, and still has outstanding.</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</si>
  <si>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</si>
  <si>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</si>
  <si>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</si>
  <si>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</si>
  <si>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</si>
  <si>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</si>
  <si>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ROUND, LARGE) is natively supported in Google Sheets, so no formula substitutions are required, and every dropdown (Employee Name, Category, Payment Method, Approval Status) carries its data validation over automatically.</t>
  </si>
  <si>
    <t>Limitations</t>
  </si>
  <si>
    <t>Mileage is a single flat rate applied to total business miles for the report period — there is no per-trip rate override and no distinction between a personal vehicle and a rental car. The Employee Name dropdown on Expense Report must match an entry in the Settings Employee Directory exactly, or Department and Approver fall back to "Not on file" — add new hires to the directory first. There is no receipt image attachment or OCR; this is a numeric ledger, not a document management system, so keep the physical or scanned receipts filed separately. The workbook assumes one currency, one flat mileage rate, and a single approver per report — there is no multi-currency support, per-diem calculation, or multi-level approval routing. Expense Log’s bottom row is a live link to whatever is currently on Expense Report, not a permanent snapshot — copy it down as values before reusing the Expense Report sheet for the next submission (see the step above).</t>
  </si>
  <si>
    <t>★ Free template from Excel.TV — get more free Excel &amp; Google Sheets templates →</t>
  </si>
  <si>
    <t>Expense Report Settings</t>
  </si>
  <si>
    <t>The mileage rate and Employee Directory below are shared by Expense Report and Per Employee Summary. Update the rate to your organization’s current standard mileage rate, and keep the directory current as your team changes.</t>
  </si>
  <si>
    <t>Standard mileage rate ($/mile)</t>
  </si>
  <si>
    <t>Employee Directory</t>
  </si>
  <si>
    <t>Employee Name</t>
  </si>
  <si>
    <t>Department</t>
  </si>
  <si>
    <t>Approver</t>
  </si>
  <si>
    <t>Maria Chen</t>
  </si>
  <si>
    <t>Marketing</t>
  </si>
  <si>
    <t>Devon Brooks</t>
  </si>
  <si>
    <t>Jordan Ellis</t>
  </si>
  <si>
    <t>Sales</t>
  </si>
  <si>
    <t>Sam Patel</t>
  </si>
  <si>
    <t>Engineering</t>
  </si>
  <si>
    <t>Casey Nguyen</t>
  </si>
  <si>
    <t>Nina Torres</t>
  </si>
  <si>
    <t>Operations</t>
  </si>
  <si>
    <t>Larkspur Creative Co.</t>
  </si>
  <si>
    <t>EXPENSE REPORT</t>
  </si>
  <si>
    <t>118 Cinder Row, Suite 4C, Denver, CO 80211</t>
  </si>
  <si>
    <t>Report #</t>
  </si>
  <si>
    <t>ER-1008</t>
  </si>
  <si>
    <t>accounting@larkspurcreative.example</t>
  </si>
  <si>
    <t>Report Date</t>
  </si>
  <si>
    <t>Report Period (From)</t>
  </si>
  <si>
    <t>Report Period (To)</t>
  </si>
  <si>
    <t>Itemized Receipts</t>
  </si>
  <si>
    <t>Date</t>
  </si>
  <si>
    <t>Category</t>
  </si>
  <si>
    <t>Vendor / Description</t>
  </si>
  <si>
    <t>Payment Method</t>
  </si>
  <si>
    <t>Amount</t>
  </si>
  <si>
    <t>Meals &amp; Entertainment</t>
  </si>
  <si>
    <t>Client dinner — The Wharfside Grill</t>
  </si>
  <si>
    <t>Personal Card</t>
  </si>
  <si>
    <t>Airfare</t>
  </si>
  <si>
    <t>Round-trip flight — Skyline Air</t>
  </si>
  <si>
    <t>Company Card</t>
  </si>
  <si>
    <t>Lodging</t>
  </si>
  <si>
    <t>Hotel — Bellwood Suites (2 nights)</t>
  </si>
  <si>
    <t>Ground Transportation</t>
  </si>
  <si>
    <t>Rideshare to client site — CityRide</t>
  </si>
  <si>
    <t>Office Supplies</t>
  </si>
  <si>
    <t>Printer paper &amp; folders — Office Depot</t>
  </si>
  <si>
    <t>Team lunch — Fig &amp; Olive Cafe</t>
  </si>
  <si>
    <t>Parking — Downtown Parking Garage</t>
  </si>
  <si>
    <t>Cash</t>
  </si>
  <si>
    <t>Other</t>
  </si>
  <si>
    <t>Conference registration — Regional Marketing Summit</t>
  </si>
  <si>
    <t>Subtotal — Receipts</t>
  </si>
  <si>
    <t>Mileage Reimbursement</t>
  </si>
  <si>
    <t>Business Miles Driven</t>
  </si>
  <si>
    <t>Mileage Rate ($/mi)</t>
  </si>
  <si>
    <t>Mileage Reimbursement Amount (Rate x Miles)</t>
  </si>
  <si>
    <t>Total Reimbursement Due</t>
  </si>
  <si>
    <t>Approval</t>
  </si>
  <si>
    <t>Employee Signature</t>
  </si>
  <si>
    <t>Approver Signature</t>
  </si>
  <si>
    <t>Approval Status</t>
  </si>
  <si>
    <t>Pending</t>
  </si>
  <si>
    <t>This sheet accumulates every expense report submitted. The bottom row pulls live from the Expense Report sheet’s current report. Older rows above it are historical record — before you reuse the Expense Report sheet for the next submission, copy the linked row’s numbers down as values into a new row so this history can’t change out from under you. Update Status as each report moves through approval.</t>
  </si>
  <si>
    <t>Employee</t>
  </si>
  <si>
    <t>Period Start</t>
  </si>
  <si>
    <t>Period End</t>
  </si>
  <si>
    <t>Receipts Subtotal</t>
  </si>
  <si>
    <t>Mileage Amount</t>
  </si>
  <si>
    <t>Total</t>
  </si>
  <si>
    <t>Status</t>
  </si>
  <si>
    <t>ER-1001</t>
  </si>
  <si>
    <t>Reimbursed</t>
  </si>
  <si>
    <t>ER-1002</t>
  </si>
  <si>
    <t>ER-1003</t>
  </si>
  <si>
    <t>ER-1004</t>
  </si>
  <si>
    <t>ER-1005</t>
  </si>
  <si>
    <t>Approved</t>
  </si>
  <si>
    <t>ER-1006</t>
  </si>
  <si>
    <t>ER-1007</t>
  </si>
  <si>
    <t>Rejected</t>
  </si>
  <si>
    <t>Every figure below rolls up straight from Expense Log with SUMIF/SUMIFS — add a new employee row here (matching the name exactly as it appears in the Settings Employee Directory) any time you add someone to the roster.</t>
  </si>
  <si>
    <t>Reports Submitted</t>
  </si>
  <si>
    <t>Total Submitted</t>
  </si>
  <si>
    <t>Total Reimbursed</t>
  </si>
  <si>
    <t>Total Outstanding</t>
  </si>
  <si>
    <t>Avg per Report</t>
  </si>
  <si>
    <t>All Employees</t>
  </si>
  <si>
    <t>—</t>
  </si>
  <si>
    <t>Largest single report total, all employees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</si>
</sst>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yyyy-mm-dd"/>
  </numFmts>
  <fonts count="11" x14ac:knownFonts="1">
    <font>
      <color theme="1"/>
      <family val="2"/>
      <scheme val="minor"/>
      <sz val="11"/>
      <name val="Calibri"/>
    </font>
    <font>
      <b/>
      <sz val="16"/>
    </font>
    <font>
      <b/>
      <sz val="12"/>
    </font>
    <font>
      <i/>
    </font>
    <font>
      <b/>
    </font>
    <font>
      <b/>
      <u/>
      <color rgb="FF1155CC"/>
      <sz val="13"/>
    </font>
    <font>
      <b/>
      <color rgb="FFFFFFFF"/>
    </font>
    <font>
      <b/>
      <u/>
      <color rgb="FF1155CC"/>
      <sz val="12"/>
    </font>
    <font>
      <b/>
      <sz val="18"/>
    </font>
    <font>
      <b/>
      <color rgb="FF44546A"/>
      <sz val="20"/>
    </font>
    <font>
      <b/>
      <sz val="14"/>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9">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1" fillId="0" borderId="0" xfId="0" applyFont="1"/>
    <xf numFmtId="0" fontId="4" fillId="0" borderId="0" xfId="0" applyFont="1"/>
    <xf numFmtId="164" fontId="0" fillId="2" borderId="1" xfId="0" applyNumberFormat="1" applyFill="1" applyBorder="1" applyAlignment="1">
      <alignment horizontal="right" vertical="center"/>
    </xf>
    <xf numFmtId="0" fontId="2" fillId="0" borderId="0" xfId="0" applyFont="1"/>
    <xf numFmtId="0" fontId="6" fillId="5" borderId="1" xfId="0" applyFont="1" applyFill="1" applyBorder="1" applyAlignment="1">
      <alignment horizontal="center" vertical="center" wrapText="1"/>
    </xf>
    <xf numFmtId="0" fontId="0" fillId="2" borderId="1" xfId="0" applyFill="1" applyBorder="1" applyAlignment="1">
      <alignment vertical="center"/>
    </xf>
    <xf numFmtId="0" fontId="7" fillId="4" borderId="0" xfId="0" applyFont="1" applyFill="1" applyAlignment="1">
      <alignment horizontal="center" vertical="center" wrapText="1"/>
    </xf>
    <xf numFmtId="0" fontId="8" fillId="0" borderId="0" xfId="0" applyFont="1"/>
    <xf numFmtId="0" fontId="9" fillId="0" borderId="0" xfId="0" applyFont="1" applyAlignment="1">
      <alignment horizontal="right" vertical="center"/>
    </xf>
    <xf numFmtId="0" fontId="0" fillId="2" borderId="1" xfId="0" applyFill="1" applyBorder="1" applyAlignment="1">
      <alignment horizontal="center" vertical="center"/>
    </xf>
    <xf numFmtId="165" fontId="0" fillId="2" borderId="1" xfId="0" applyNumberFormat="1"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vertical="center" wrapText="1"/>
    </xf>
    <xf numFmtId="164" fontId="0" fillId="2" borderId="1" xfId="0" applyNumberFormat="1" applyFill="1" applyBorder="1" applyAlignment="1">
      <alignment vertical="center"/>
    </xf>
    <xf numFmtId="0" fontId="4" fillId="0" borderId="0" xfId="0" applyFont="1" applyAlignment="1">
      <alignment horizontal="right" vertical="top" wrapText="1"/>
    </xf>
    <xf numFmtId="164" fontId="4" fillId="3" borderId="1" xfId="0" applyNumberFormat="1" applyFont="1" applyFill="1" applyBorder="1" applyAlignment="1">
      <alignment vertical="center"/>
    </xf>
    <xf numFmtId="3" fontId="0" fillId="2" borderId="1" xfId="0" applyNumberFormat="1" applyFill="1" applyBorder="1" applyAlignment="1">
      <alignment horizontal="center" vertical="center"/>
    </xf>
    <xf numFmtId="164" fontId="0" fillId="3" borderId="1" xfId="0" applyNumberFormat="1" applyFill="1" applyBorder="1" applyAlignment="1">
      <alignment horizontal="center" vertical="center"/>
    </xf>
    <xf numFmtId="0" fontId="10" fillId="0" borderId="0" xfId="0" applyFont="1" applyAlignment="1">
      <alignment horizontal="right" vertical="top" wrapText="1"/>
    </xf>
    <xf numFmtId="164" fontId="4" fillId="4" borderId="1" xfId="0" applyNumberFormat="1" applyFont="1" applyFill="1" applyBorder="1" applyAlignment="1">
      <alignment vertical="center"/>
    </xf>
    <xf numFmtId="3" fontId="0" fillId="3" borderId="1" xfId="0" applyNumberFormat="1" applyFill="1" applyBorder="1" applyAlignment="1">
      <alignment horizontal="center" vertical="center"/>
    </xf>
    <xf numFmtId="0" fontId="0" fillId="3" borderId="1" xfId="0" applyFill="1" applyBorder="1" applyAlignment="1">
      <alignment vertical="center"/>
    </xf>
    <xf numFmtId="165" fontId="0" fillId="3" borderId="1" xfId="0" applyNumberFormat="1" applyFill="1" applyBorder="1" applyAlignment="1">
      <alignment horizontal="center" vertical="center"/>
    </xf>
    <xf numFmtId="164" fontId="0" fillId="3" borderId="1" xfId="0" applyNumberFormat="1" applyFill="1" applyBorder="1" applyAlignment="1">
      <alignment vertical="center"/>
    </xf>
    <xf numFmtId="164" fontId="0" fillId="4" borderId="1" xfId="0" applyNumberFormat="1" applyFill="1" applyBorder="1" applyAlignment="1">
      <alignment vertical="center"/>
    </xf>
    <xf numFmtId="0" fontId="0" fillId="0" borderId="0" xfId="0" applyAlignment="1">
      <alignment horizontal="center"/>
    </xf>
    <xf numFmtId="3" fontId="4" fillId="4" borderId="1" xfId="0" applyNumberFormat="1" applyFont="1" applyFill="1" applyBorder="1" applyAlignment="1">
      <alignment horizontal="center" vertical="center"/>
    </xf>
    <xf numFmtId="0" fontId="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pense-report-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pense-report-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pense-report-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pense-report-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pense-repor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ht="30" customHeight="1" spans="1:6" x14ac:dyDescent="0.25">
      <c r="A21" s="2" t="s">
        <v>20</v>
      </c>
      <c r="B21" s="2"/>
      <c r="C21" s="2"/>
      <c r="D21" s="2"/>
      <c r="E21" s="2"/>
      <c r="F21" s="2"/>
    </row>
    <row r="22" ht="30" customHeight="1" spans="1:6" x14ac:dyDescent="0.25">
      <c r="A22" s="2" t="s">
        <v>21</v>
      </c>
      <c r="B22" s="2"/>
      <c r="C22" s="2"/>
      <c r="D22" s="2"/>
      <c r="E22" s="2"/>
      <c r="F22" s="2"/>
    </row>
    <row r="23" spans="1:6" x14ac:dyDescent="0.25">
      <c r="A23" s="2"/>
      <c r="B23" s="2"/>
      <c r="C23" s="2"/>
      <c r="D23" s="2"/>
      <c r="E23" s="2"/>
      <c r="F23" s="2"/>
    </row>
    <row r="24" spans="1:6" x14ac:dyDescent="0.25">
      <c r="A24" s="3" t="s">
        <v>22</v>
      </c>
      <c r="B24" s="3"/>
      <c r="C24" s="3"/>
      <c r="D24" s="3"/>
      <c r="E24" s="3"/>
      <c r="F24" s="3"/>
    </row>
    <row r="25" spans="1:6" x14ac:dyDescent="0.25">
      <c r="A25" s="5" t="s">
        <v>22</v>
      </c>
      <c r="B25" s="2"/>
      <c r="C25" s="2"/>
      <c r="D25" s="2"/>
      <c r="E25" s="2"/>
      <c r="F25" s="2"/>
    </row>
    <row r="26" spans="1:6" x14ac:dyDescent="0.25">
      <c r="A26" s="6" t="s">
        <v>23</v>
      </c>
      <c r="B26" s="7" t="s">
        <v>24</v>
      </c>
      <c r="C26" s="2"/>
      <c r="D26" s="2"/>
      <c r="E26" s="2"/>
      <c r="F26" s="2"/>
    </row>
    <row r="27" spans="1:6" x14ac:dyDescent="0.25">
      <c r="A27" s="8" t="s">
        <v>23</v>
      </c>
      <c r="B27" s="7" t="s">
        <v>25</v>
      </c>
      <c r="C27" s="2"/>
      <c r="D27" s="2"/>
      <c r="E27" s="2"/>
      <c r="F27" s="2"/>
    </row>
    <row r="28" spans="1:6" x14ac:dyDescent="0.25">
      <c r="A28" s="9" t="s">
        <v>23</v>
      </c>
      <c r="B28" s="7" t="s">
        <v>26</v>
      </c>
      <c r="C28" s="2"/>
      <c r="D28" s="2"/>
      <c r="E28" s="2"/>
      <c r="F28" s="2"/>
    </row>
    <row r="29" spans="1:6" x14ac:dyDescent="0.25">
      <c r="A29" s="2"/>
      <c r="B29" s="2"/>
      <c r="C29" s="2"/>
      <c r="D29" s="2"/>
      <c r="E29" s="2"/>
      <c r="F29" s="2"/>
    </row>
    <row r="30" spans="1:6" x14ac:dyDescent="0.25">
      <c r="A30" s="3" t="s">
        <v>27</v>
      </c>
      <c r="B30" s="3"/>
      <c r="C30" s="3"/>
      <c r="D30" s="3"/>
      <c r="E30" s="3"/>
      <c r="F30" s="3"/>
    </row>
    <row r="31" ht="60" customHeight="1" spans="1:6" x14ac:dyDescent="0.25">
      <c r="A31" s="2" t="s">
        <v>28</v>
      </c>
      <c r="B31" s="2"/>
      <c r="C31" s="2"/>
      <c r="D31" s="2"/>
      <c r="E31" s="2"/>
      <c r="F31" s="2"/>
    </row>
    <row r="32" spans="1:6" x14ac:dyDescent="0.25">
      <c r="A32" s="2"/>
      <c r="B32" s="2"/>
      <c r="C32" s="2"/>
      <c r="D32" s="2"/>
      <c r="E32" s="2"/>
      <c r="F32" s="2"/>
    </row>
    <row r="33" spans="1:6" x14ac:dyDescent="0.25">
      <c r="A33" s="3" t="s">
        <v>29</v>
      </c>
      <c r="B33" s="3"/>
      <c r="C33" s="3"/>
      <c r="D33" s="3"/>
      <c r="E33" s="3"/>
      <c r="F33" s="3"/>
    </row>
    <row r="34" ht="120" customHeight="1" spans="1:6" x14ac:dyDescent="0.25">
      <c r="A34" s="2" t="s">
        <v>30</v>
      </c>
      <c r="B34" s="2"/>
      <c r="C34" s="2"/>
      <c r="D34" s="2"/>
      <c r="E34" s="2"/>
      <c r="F34" s="2"/>
    </row>
    <row r="35" spans="1:6" x14ac:dyDescent="0.25">
      <c r="A35" s="2"/>
      <c r="B35" s="2"/>
      <c r="C35" s="2"/>
      <c r="D35" s="2"/>
      <c r="E35" s="2"/>
      <c r="F35" s="2"/>
    </row>
    <row r="36" spans="1:6" x14ac:dyDescent="0.25">
      <c r="A36" s="2"/>
      <c r="B36" s="2"/>
      <c r="C36" s="2"/>
      <c r="D36" s="2"/>
      <c r="E36" s="2"/>
      <c r="F36" s="2"/>
    </row>
    <row r="37" ht="32" customHeight="1" spans="1:6" x14ac:dyDescent="0.25">
      <c r="A37" s="10" t="s">
        <v>31</v>
      </c>
      <c r="B37" s="10"/>
      <c r="C37" s="10"/>
      <c r="D37" s="10"/>
      <c r="E37" s="10"/>
      <c r="F37"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1:F21"/>
    <mergeCell ref="A22:F22"/>
    <mergeCell ref="A24:F24"/>
    <mergeCell ref="A30:F30"/>
    <mergeCell ref="A31:F31"/>
    <mergeCell ref="A33:F33"/>
    <mergeCell ref="A34:F34"/>
    <mergeCell ref="A37:F37"/>
  </mergeCells>
  <hyperlinks>
    <hyperlink ref="A37"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owGridLines="0"/>
  </sheetViews>
  <sheetFormatPr defaultRowHeight="15" outlineLevelRow="0" outlineLevelCol="0" x14ac:dyDescent="55"/>
  <cols>
    <col min="1" max="1" width="22" customWidth="1"/>
    <col min="2" max="3" width="18" customWidth="1"/>
  </cols>
  <sheetData>
    <row r="1" spans="1:3" x14ac:dyDescent="0.25">
      <c r="A1" s="11" t="s">
        <v>32</v>
      </c>
      <c r="B1" s="11"/>
      <c r="C1" s="11"/>
    </row>
    <row r="2" ht="45" customHeight="1" spans="1:3" x14ac:dyDescent="0.25">
      <c r="A2" s="2" t="s">
        <v>33</v>
      </c>
      <c r="B2" s="2"/>
      <c r="C2" s="2"/>
    </row>
    <row r="4" spans="1:2" x14ac:dyDescent="0.25">
      <c r="A4" s="12" t="s">
        <v>34</v>
      </c>
      <c r="B4" s="13">
        <v>0.67</v>
      </c>
    </row>
    <row r="6" spans="1:3" x14ac:dyDescent="0.25">
      <c r="A6" s="14" t="s">
        <v>35</v>
      </c>
      <c r="B6" s="14"/>
      <c r="C6" s="14"/>
    </row>
    <row r="7" ht="30" customHeight="1" spans="1:3" x14ac:dyDescent="0.25">
      <c r="A7" s="15" t="s">
        <v>36</v>
      </c>
      <c r="B7" s="15" t="s">
        <v>37</v>
      </c>
      <c r="C7" s="15" t="s">
        <v>38</v>
      </c>
    </row>
    <row r="8" spans="1:3" x14ac:dyDescent="0.25">
      <c r="A8" s="16" t="s">
        <v>39</v>
      </c>
      <c r="B8" s="16" t="s">
        <v>40</v>
      </c>
      <c r="C8" s="16" t="s">
        <v>41</v>
      </c>
    </row>
    <row r="9" spans="1:3" x14ac:dyDescent="0.25">
      <c r="A9" s="16" t="s">
        <v>42</v>
      </c>
      <c r="B9" s="16" t="s">
        <v>43</v>
      </c>
      <c r="C9" s="16" t="s">
        <v>41</v>
      </c>
    </row>
    <row r="10" spans="1:3" x14ac:dyDescent="0.25">
      <c r="A10" s="16" t="s">
        <v>44</v>
      </c>
      <c r="B10" s="16" t="s">
        <v>45</v>
      </c>
      <c r="C10" s="16" t="s">
        <v>46</v>
      </c>
    </row>
    <row r="11" spans="1:3" x14ac:dyDescent="0.25">
      <c r="A11" s="16" t="s">
        <v>47</v>
      </c>
      <c r="B11" s="16" t="s">
        <v>48</v>
      </c>
      <c r="C11" s="16" t="s">
        <v>41</v>
      </c>
    </row>
    <row r="13" ht="30" customHeight="1" spans="1:3" x14ac:dyDescent="0.25">
      <c r="A13" s="17" t="s">
        <v>31</v>
      </c>
      <c r="B13" s="17"/>
      <c r="C13" s="17"/>
    </row>
  </sheetData>
  <mergeCells count="4">
    <mergeCell ref="A1:C1"/>
    <mergeCell ref="A2:C2"/>
    <mergeCell ref="A6:C6"/>
    <mergeCell ref="A13:C13"/>
  </mergeCells>
  <dataValidations count="1">
    <dataValidation type="decimal" allowBlank="1" showErrorMessage="1" errorTitle="Invalid mileage rate" error="Enter a number between 0 and 10" sqref="B4">
      <formula1>0</formula1>
      <formula2>10</formula2>
    </dataValidation>
  </dataValidations>
  <hyperlinks>
    <hyperlink ref="A13"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howGridLines="0"/>
  </sheetViews>
  <sheetFormatPr defaultRowHeight="15" outlineLevelRow="0" outlineLevelCol="0" x14ac:dyDescent="55"/>
  <cols>
    <col min="1" max="1" width="22" customWidth="1"/>
    <col min="2" max="2" width="20" customWidth="1"/>
    <col min="3" max="3" width="30" customWidth="1"/>
    <col min="4" max="4" width="18" customWidth="1"/>
    <col min="5" max="5" width="16" customWidth="1"/>
  </cols>
  <sheetData>
    <row r="1" spans="1:5" x14ac:dyDescent="0.25">
      <c r="A1" s="18" t="s">
        <v>49</v>
      </c>
      <c r="B1" s="18"/>
      <c r="C1" s="2"/>
      <c r="D1" s="19" t="s">
        <v>50</v>
      </c>
      <c r="E1" s="19"/>
    </row>
    <row r="2" spans="1:5" x14ac:dyDescent="0.25">
      <c r="A2" t="s">
        <v>51</v>
      </c>
      <c r="B2"/>
      <c r="C2" s="2"/>
      <c r="D2" s="12" t="s">
        <v>52</v>
      </c>
      <c r="E2" s="20" t="s">
        <v>53</v>
      </c>
    </row>
    <row r="3" spans="1:5" x14ac:dyDescent="0.25">
      <c r="A3" t="s">
        <v>54</v>
      </c>
      <c r="B3"/>
      <c r="C3" s="2"/>
      <c r="D3" s="12" t="s">
        <v>55</v>
      </c>
      <c r="E3" s="21">
        <v>46204</v>
      </c>
    </row>
    <row r="4" spans="3:3" x14ac:dyDescent="0.25">
      <c r="C4" s="2"/>
    </row>
    <row r="5" spans="1:5" x14ac:dyDescent="0.25">
      <c r="A5" s="12" t="s">
        <v>36</v>
      </c>
      <c r="B5" s="20" t="s">
        <v>39</v>
      </c>
      <c r="C5" s="2"/>
      <c r="D5" s="12" t="s">
        <v>37</v>
      </c>
      <c r="E5" s="22">
        <f>IFERROR(INDEX(Settings!$B$8:$B$11,MATCH(B5,Settings!$A$8:$A$11,0)),"Not on file")</f>
      </c>
    </row>
    <row r="6" spans="1:5" x14ac:dyDescent="0.25">
      <c r="A6" s="12" t="s">
        <v>56</v>
      </c>
      <c r="B6" s="21">
        <v>46174</v>
      </c>
      <c r="C6" s="2"/>
      <c r="D6" s="12" t="s">
        <v>38</v>
      </c>
      <c r="E6" s="22">
        <f>IFERROR(INDEX(Settings!$C$8:$C$11,MATCH(B5,Settings!$A$8:$A$11,0)),"Not on file")</f>
      </c>
    </row>
    <row r="7" spans="1:3" x14ac:dyDescent="0.25">
      <c r="A7" s="12" t="s">
        <v>57</v>
      </c>
      <c r="B7" s="21">
        <v>46203</v>
      </c>
      <c r="C7" s="2"/>
    </row>
    <row r="8" spans="3:3" x14ac:dyDescent="0.25">
      <c r="C8" s="2"/>
    </row>
    <row r="9" spans="1:5" x14ac:dyDescent="0.25">
      <c r="A9" s="3" t="s">
        <v>58</v>
      </c>
      <c r="B9" s="3"/>
      <c r="C9" s="3"/>
      <c r="D9" s="3"/>
      <c r="E9" s="3"/>
    </row>
    <row r="10" ht="30" customHeight="1" spans="1:5" x14ac:dyDescent="0.25">
      <c r="A10" s="15" t="s">
        <v>59</v>
      </c>
      <c r="B10" s="15" t="s">
        <v>60</v>
      </c>
      <c r="C10" s="15" t="s">
        <v>61</v>
      </c>
      <c r="D10" s="15" t="s">
        <v>62</v>
      </c>
      <c r="E10" s="15" t="s">
        <v>63</v>
      </c>
    </row>
    <row r="11" spans="1:5" x14ac:dyDescent="0.25">
      <c r="A11" s="21">
        <v>46175</v>
      </c>
      <c r="B11" s="20" t="s">
        <v>64</v>
      </c>
      <c r="C11" s="23" t="s">
        <v>65</v>
      </c>
      <c r="D11" s="20" t="s">
        <v>66</v>
      </c>
      <c r="E11" s="24">
        <v>86.4</v>
      </c>
    </row>
    <row r="12" spans="1:5" x14ac:dyDescent="0.25">
      <c r="A12" s="21">
        <v>46176</v>
      </c>
      <c r="B12" s="20" t="s">
        <v>67</v>
      </c>
      <c r="C12" s="23" t="s">
        <v>68</v>
      </c>
      <c r="D12" s="20" t="s">
        <v>69</v>
      </c>
      <c r="E12" s="24">
        <v>412</v>
      </c>
    </row>
    <row r="13" spans="1:5" x14ac:dyDescent="0.25">
      <c r="A13" s="21">
        <v>46176</v>
      </c>
      <c r="B13" s="20" t="s">
        <v>70</v>
      </c>
      <c r="C13" s="23" t="s">
        <v>71</v>
      </c>
      <c r="D13" s="20" t="s">
        <v>69</v>
      </c>
      <c r="E13" s="24">
        <v>268.5</v>
      </c>
    </row>
    <row r="14" spans="1:5" x14ac:dyDescent="0.25">
      <c r="A14" s="21">
        <v>46177</v>
      </c>
      <c r="B14" s="20" t="s">
        <v>72</v>
      </c>
      <c r="C14" s="23" t="s">
        <v>73</v>
      </c>
      <c r="D14" s="20" t="s">
        <v>66</v>
      </c>
      <c r="E14" s="24">
        <v>34.2</v>
      </c>
    </row>
    <row r="15" spans="1:5" x14ac:dyDescent="0.25">
      <c r="A15" s="21">
        <v>46178</v>
      </c>
      <c r="B15" s="20" t="s">
        <v>74</v>
      </c>
      <c r="C15" s="23" t="s">
        <v>75</v>
      </c>
      <c r="D15" s="20" t="s">
        <v>66</v>
      </c>
      <c r="E15" s="24">
        <v>42.75</v>
      </c>
    </row>
    <row r="16" spans="1:5" x14ac:dyDescent="0.25">
      <c r="A16" s="21">
        <v>46183</v>
      </c>
      <c r="B16" s="20" t="s">
        <v>64</v>
      </c>
      <c r="C16" s="23" t="s">
        <v>76</v>
      </c>
      <c r="D16" s="20" t="s">
        <v>66</v>
      </c>
      <c r="E16" s="24">
        <v>58.9</v>
      </c>
    </row>
    <row r="17" spans="1:5" x14ac:dyDescent="0.25">
      <c r="A17" s="21">
        <v>46185</v>
      </c>
      <c r="B17" s="20" t="s">
        <v>72</v>
      </c>
      <c r="C17" s="23" t="s">
        <v>77</v>
      </c>
      <c r="D17" s="20" t="s">
        <v>78</v>
      </c>
      <c r="E17" s="24">
        <v>18</v>
      </c>
    </row>
    <row r="18" spans="1:5" x14ac:dyDescent="0.25">
      <c r="A18" s="21">
        <v>46188</v>
      </c>
      <c r="B18" s="20" t="s">
        <v>79</v>
      </c>
      <c r="C18" s="23" t="s">
        <v>80</v>
      </c>
      <c r="D18" s="20" t="s">
        <v>69</v>
      </c>
      <c r="E18" s="24">
        <v>175</v>
      </c>
    </row>
    <row r="19" spans="1:5" x14ac:dyDescent="0.25">
      <c r="A19" s="25" t="s">
        <v>81</v>
      </c>
      <c r="B19" s="25"/>
      <c r="C19" s="25"/>
      <c r="D19" s="25"/>
      <c r="E19" s="26">
        <f>SUM(E11:E18)</f>
      </c>
    </row>
    <row r="20" spans="3:3" x14ac:dyDescent="0.25">
      <c r="C20" s="2"/>
    </row>
    <row r="21" spans="1:5" x14ac:dyDescent="0.25">
      <c r="A21" s="3" t="s">
        <v>82</v>
      </c>
      <c r="B21" s="3"/>
      <c r="C21" s="3"/>
      <c r="D21" s="3"/>
      <c r="E21" s="3"/>
    </row>
    <row r="22" spans="1:5" x14ac:dyDescent="0.25">
      <c r="A22" s="12" t="s">
        <v>83</v>
      </c>
      <c r="B22" s="27">
        <v>214</v>
      </c>
      <c r="C22" s="2"/>
      <c r="D22" s="12" t="s">
        <v>84</v>
      </c>
      <c r="E22" s="28">
        <f>Settings!$B$4</f>
      </c>
    </row>
    <row r="23" spans="1:5" x14ac:dyDescent="0.25">
      <c r="A23" s="25" t="s">
        <v>85</v>
      </c>
      <c r="B23" s="25"/>
      <c r="C23" s="25"/>
      <c r="D23" s="25"/>
      <c r="E23" s="26">
        <f>ROUND(B22*E22,2)</f>
      </c>
    </row>
    <row r="24" spans="3:3" x14ac:dyDescent="0.25">
      <c r="C24" s="2"/>
    </row>
    <row r="25" ht="22" customHeight="1" spans="1:5" x14ac:dyDescent="0.25">
      <c r="A25" s="29" t="s">
        <v>86</v>
      </c>
      <c r="B25" s="29"/>
      <c r="C25" s="29"/>
      <c r="D25" s="29"/>
      <c r="E25" s="30">
        <f>E19+E23</f>
      </c>
    </row>
    <row r="26" spans="3:3" x14ac:dyDescent="0.25">
      <c r="C26" s="2"/>
    </row>
    <row r="27" spans="1:5" x14ac:dyDescent="0.25">
      <c r="A27" s="3" t="s">
        <v>87</v>
      </c>
      <c r="B27" s="3"/>
      <c r="C27" s="3"/>
      <c r="D27" s="3"/>
      <c r="E27" s="3"/>
    </row>
    <row r="28" spans="1:5" x14ac:dyDescent="0.25">
      <c r="A28" s="12" t="s">
        <v>88</v>
      </c>
      <c r="B28" s="23" t="s">
        <v>39</v>
      </c>
      <c r="C28" s="23"/>
      <c r="D28" s="12" t="s">
        <v>59</v>
      </c>
      <c r="E28" s="21">
        <v>46204</v>
      </c>
    </row>
    <row r="29" spans="1:5" x14ac:dyDescent="0.25">
      <c r="A29" s="12" t="s">
        <v>89</v>
      </c>
      <c r="B29" s="23"/>
      <c r="C29" s="23"/>
      <c r="D29" s="12" t="s">
        <v>59</v>
      </c>
      <c r="E29" s="21"/>
    </row>
    <row r="30" spans="1:3" x14ac:dyDescent="0.25">
      <c r="A30" s="12" t="s">
        <v>90</v>
      </c>
      <c r="B30" s="20" t="s">
        <v>91</v>
      </c>
      <c r="C30" s="2"/>
    </row>
    <row r="31" spans="3:3" x14ac:dyDescent="0.25">
      <c r="C31" s="2"/>
    </row>
    <row r="32" ht="30" customHeight="1" spans="1:5" x14ac:dyDescent="0.25">
      <c r="A32" s="17" t="s">
        <v>31</v>
      </c>
      <c r="B32" s="17"/>
      <c r="C32" s="17"/>
      <c r="D32" s="17"/>
      <c r="E32" s="17"/>
    </row>
  </sheetData>
  <mergeCells count="13">
    <mergeCell ref="A1:B1"/>
    <mergeCell ref="D1:E1"/>
    <mergeCell ref="A2:B2"/>
    <mergeCell ref="A3:B3"/>
    <mergeCell ref="A9:E9"/>
    <mergeCell ref="A19:D19"/>
    <mergeCell ref="A21:E21"/>
    <mergeCell ref="A23:D23"/>
    <mergeCell ref="A25:D25"/>
    <mergeCell ref="A27:E27"/>
    <mergeCell ref="B28:C28"/>
    <mergeCell ref="B29:C29"/>
    <mergeCell ref="A32:E32"/>
  </mergeCells>
  <dataValidations count="6">
    <dataValidation type="list" showErrorMessage="1" errorTitle="Invalid category" error="Choose one of: Meals &amp; Entertainment, Airfare, Lodging, Ground Transportation, Office Supplies, Other" sqref="B11:B18">
      <formula1>"Meals &amp; Entertainment,Airfare,Lodging,Ground Transportation,Office Supplies,Other"</formula1>
    </dataValidation>
    <dataValidation type="decimal" allowBlank="1" showErrorMessage="1" errorTitle="Invalid mileage" error="Enter a number between 0 and 100000" sqref="B22">
      <formula1>0</formula1>
      <formula2>100000</formula2>
    </dataValidation>
    <dataValidation type="list" showErrorMessage="1" errorTitle="Invalid status" error="Choose one of: Pending, Approved, Rejected, Reimbursed" sqref="B30">
      <formula1>"Pending,Approved,Rejected,Reimbursed"</formula1>
    </dataValidation>
    <dataValidation type="list" showErrorMessage="1" errorTitle="Invalid employee" error="Choose one of: Maria Chen, Jordan Ellis, Sam Patel, Nina Torres" sqref="B5">
      <formula1>"Maria Chen,Jordan Ellis,Sam Patel,Nina Torres"</formula1>
    </dataValidation>
    <dataValidation type="list" showErrorMessage="1" errorTitle="Invalid payment method" error="Choose one of: Personal Card, Company Card, Cash" sqref="D11:D18">
      <formula1>"Personal Card,Company Card,Cash"</formula1>
    </dataValidation>
    <dataValidation type="decimal" allowBlank="1" showErrorMessage="1" errorTitle="Invalid amount" error="Enter a number between 0 and 1000000" sqref="E11:E18">
      <formula1>0</formula1>
      <formula2>1000000</formula2>
    </dataValidation>
  </dataValidations>
  <hyperlinks>
    <hyperlink ref="A32" r:id="rId1"/>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16" customWidth="1"/>
    <col min="3" max="4" width="13" customWidth="1"/>
    <col min="5" max="5" width="16" customWidth="1"/>
    <col min="6" max="6" width="15" customWidth="1"/>
    <col min="7" max="7" width="14" customWidth="1"/>
    <col min="8" max="8" width="12" customWidth="1"/>
    <col min="9" max="9" width="6" hidden="1" customWidth="1"/>
  </cols>
  <sheetData>
    <row r="1" spans="1:8" x14ac:dyDescent="0.25">
      <c r="A1" s="11" t="s">
        <v>10</v>
      </c>
      <c r="B1" s="11"/>
      <c r="C1" s="11"/>
      <c r="D1" s="11"/>
      <c r="E1" s="11"/>
      <c r="F1" s="11"/>
      <c r="G1" s="11"/>
      <c r="H1" s="11"/>
    </row>
    <row r="2" ht="45" customHeight="1" spans="1:8" x14ac:dyDescent="0.25">
      <c r="A2" s="2" t="s">
        <v>92</v>
      </c>
      <c r="B2" s="2"/>
      <c r="C2" s="2"/>
      <c r="D2" s="2"/>
      <c r="E2" s="2"/>
      <c r="F2" s="2"/>
      <c r="G2" s="2"/>
      <c r="H2" s="2"/>
    </row>
    <row r="4" ht="30" customHeight="1" spans="1:8" x14ac:dyDescent="0.25">
      <c r="A4" s="15" t="s">
        <v>52</v>
      </c>
      <c r="B4" s="15" t="s">
        <v>93</v>
      </c>
      <c r="C4" s="15" t="s">
        <v>94</v>
      </c>
      <c r="D4" s="15" t="s">
        <v>95</v>
      </c>
      <c r="E4" s="15" t="s">
        <v>96</v>
      </c>
      <c r="F4" s="15" t="s">
        <v>97</v>
      </c>
      <c r="G4" s="15" t="s">
        <v>98</v>
      </c>
      <c r="H4" s="15" t="s">
        <v>99</v>
      </c>
    </row>
    <row r="5" spans="1:9" x14ac:dyDescent="0.25">
      <c r="A5" s="20" t="s">
        <v>100</v>
      </c>
      <c r="B5" s="16" t="s">
        <v>42</v>
      </c>
      <c r="C5" s="21">
        <v>46143</v>
      </c>
      <c r="D5" s="21">
        <v>46157</v>
      </c>
      <c r="E5" s="24">
        <v>412.5</v>
      </c>
      <c r="F5" s="24">
        <v>67</v>
      </c>
      <c r="G5" s="24">
        <v>479.5</v>
      </c>
      <c r="H5" s="20" t="s">
        <v>101</v>
      </c>
      <c r="I5" s="31">
        <f>IF($A5="",0,1)</f>
      </c>
    </row>
    <row r="6" spans="1:9" x14ac:dyDescent="0.25">
      <c r="A6" s="20" t="s">
        <v>102</v>
      </c>
      <c r="B6" s="16" t="s">
        <v>44</v>
      </c>
      <c r="C6" s="21">
        <v>46143</v>
      </c>
      <c r="D6" s="21">
        <v>46157</v>
      </c>
      <c r="E6" s="24">
        <v>215.75</v>
      </c>
      <c r="F6" s="24">
        <v>0</v>
      </c>
      <c r="G6" s="24">
        <v>215.75</v>
      </c>
      <c r="H6" s="20" t="s">
        <v>101</v>
      </c>
      <c r="I6" s="31">
        <f>IF($A6="",0,1)</f>
      </c>
    </row>
    <row r="7" spans="1:9" x14ac:dyDescent="0.25">
      <c r="A7" s="20" t="s">
        <v>103</v>
      </c>
      <c r="B7" s="16" t="s">
        <v>47</v>
      </c>
      <c r="C7" s="21">
        <v>46158</v>
      </c>
      <c r="D7" s="21">
        <v>46173</v>
      </c>
      <c r="E7" s="24">
        <v>580.2</v>
      </c>
      <c r="F7" s="24">
        <v>134</v>
      </c>
      <c r="G7" s="24">
        <v>714.2</v>
      </c>
      <c r="H7" s="20" t="s">
        <v>101</v>
      </c>
      <c r="I7" s="31">
        <f>IF($A7="",0,1)</f>
      </c>
    </row>
    <row r="8" spans="1:9" x14ac:dyDescent="0.25">
      <c r="A8" s="20" t="s">
        <v>104</v>
      </c>
      <c r="B8" s="16" t="s">
        <v>39</v>
      </c>
      <c r="C8" s="21">
        <v>46158</v>
      </c>
      <c r="D8" s="21">
        <v>46173</v>
      </c>
      <c r="E8" s="24">
        <v>325.4</v>
      </c>
      <c r="F8" s="24">
        <v>40.2</v>
      </c>
      <c r="G8" s="24">
        <v>365.6</v>
      </c>
      <c r="H8" s="20" t="s">
        <v>101</v>
      </c>
      <c r="I8" s="31">
        <f>IF($A8="",0,1)</f>
      </c>
    </row>
    <row r="9" spans="1:9" x14ac:dyDescent="0.25">
      <c r="A9" s="20" t="s">
        <v>105</v>
      </c>
      <c r="B9" s="16" t="s">
        <v>42</v>
      </c>
      <c r="C9" s="21">
        <v>46174</v>
      </c>
      <c r="D9" s="21">
        <v>46188</v>
      </c>
      <c r="E9" s="24">
        <v>198</v>
      </c>
      <c r="F9" s="24">
        <v>0</v>
      </c>
      <c r="G9" s="24">
        <v>198</v>
      </c>
      <c r="H9" s="20" t="s">
        <v>106</v>
      </c>
      <c r="I9" s="31">
        <f>IF($A9="",0,1)</f>
      </c>
    </row>
    <row r="10" spans="1:9" x14ac:dyDescent="0.25">
      <c r="A10" s="20" t="s">
        <v>107</v>
      </c>
      <c r="B10" s="16" t="s">
        <v>44</v>
      </c>
      <c r="C10" s="21">
        <v>46174</v>
      </c>
      <c r="D10" s="21">
        <v>46188</v>
      </c>
      <c r="E10" s="24">
        <v>450.9</v>
      </c>
      <c r="F10" s="24">
        <v>87.1</v>
      </c>
      <c r="G10" s="24">
        <v>538</v>
      </c>
      <c r="H10" s="20" t="s">
        <v>91</v>
      </c>
      <c r="I10" s="31">
        <f>IF($A10="",0,1)</f>
      </c>
    </row>
    <row r="11" spans="1:9" x14ac:dyDescent="0.25">
      <c r="A11" s="20" t="s">
        <v>108</v>
      </c>
      <c r="B11" s="16" t="s">
        <v>47</v>
      </c>
      <c r="C11" s="21">
        <v>46189</v>
      </c>
      <c r="D11" s="21">
        <v>46203</v>
      </c>
      <c r="E11" s="24">
        <v>290.15</v>
      </c>
      <c r="F11" s="24">
        <v>53.6</v>
      </c>
      <c r="G11" s="24">
        <v>343.75</v>
      </c>
      <c r="H11" s="20" t="s">
        <v>109</v>
      </c>
      <c r="I11" s="31">
        <f>IF($A11="",0,1)</f>
      </c>
    </row>
    <row r="12" spans="1:9" x14ac:dyDescent="0.25">
      <c r="A12" s="22">
        <f>'Expense Report'!E2</f>
      </c>
      <c r="B12" s="32">
        <f>'Expense Report'!B5</f>
      </c>
      <c r="C12" s="33">
        <f>'Expense Report'!B6</f>
      </c>
      <c r="D12" s="33">
        <f>'Expense Report'!B7</f>
      </c>
      <c r="E12" s="34">
        <f>'Expense Report'!E19</f>
      </c>
      <c r="F12" s="34">
        <f>'Expense Report'!E23</f>
      </c>
      <c r="G12" s="34">
        <f>'Expense Report'!E25</f>
      </c>
      <c r="H12" s="22">
        <f>'Expense Report'!B30</f>
      </c>
      <c r="I12" s="31">
        <f>IF($A12="",0,1)</f>
      </c>
    </row>
    <row r="14" ht="30" customHeight="1" spans="1:8" x14ac:dyDescent="0.25">
      <c r="A14" s="17" t="s">
        <v>31</v>
      </c>
      <c r="B14" s="17"/>
      <c r="C14" s="17"/>
      <c r="D14" s="17"/>
      <c r="E14" s="17"/>
      <c r="F14" s="17"/>
      <c r="G14" s="17"/>
      <c r="H14" s="17"/>
    </row>
  </sheetData>
  <mergeCells count="3">
    <mergeCell ref="A1:H1"/>
    <mergeCell ref="A2:H2"/>
    <mergeCell ref="A14:H14"/>
  </mergeCells>
  <dataValidations count="2">
    <dataValidation type="list" showErrorMessage="1" errorTitle="Invalid status" error="Choose one of: Pending, Approved, Rejected, Reimbursed" sqref="H10:H11">
      <formula1>"Pending,Approved,Rejected,Reimbursed"</formula1>
    </dataValidation>
    <dataValidation type="list" showErrorMessage="1" errorTitle="Invalid status" error="Choose one of: Pending, Approved, Rejected, Reimbursed" sqref="H5:H11">
      <formula1>"Pending,Approved,Rejected,Reimbursed"</formula1>
    </dataValidation>
  </dataValidations>
  <hyperlinks>
    <hyperlink ref="A14"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owGridLines="0"/>
  </sheetViews>
  <sheetFormatPr defaultRowHeight="15" outlineLevelRow="0" outlineLevelCol="0" x14ac:dyDescent="55"/>
  <cols>
    <col min="1" max="1" width="18" customWidth="1"/>
    <col min="2" max="7" width="16" customWidth="1"/>
  </cols>
  <sheetData>
    <row r="1" spans="1:7" x14ac:dyDescent="0.25">
      <c r="A1" s="11" t="s">
        <v>12</v>
      </c>
      <c r="B1" s="11"/>
      <c r="C1" s="11"/>
      <c r="D1" s="11"/>
      <c r="E1" s="11"/>
      <c r="F1" s="11"/>
      <c r="G1" s="11"/>
    </row>
    <row r="2" ht="30" customHeight="1" spans="1:7" x14ac:dyDescent="0.25">
      <c r="A2" s="2" t="s">
        <v>110</v>
      </c>
      <c r="B2" s="2"/>
      <c r="C2" s="2"/>
      <c r="D2" s="2"/>
      <c r="E2" s="2"/>
      <c r="F2" s="2"/>
      <c r="G2" s="2"/>
    </row>
    <row r="4" ht="30" customHeight="1" spans="1:7" x14ac:dyDescent="0.25">
      <c r="A4" s="15" t="s">
        <v>93</v>
      </c>
      <c r="B4" s="15" t="s">
        <v>37</v>
      </c>
      <c r="C4" s="15" t="s">
        <v>111</v>
      </c>
      <c r="D4" s="15" t="s">
        <v>112</v>
      </c>
      <c r="E4" s="15" t="s">
        <v>113</v>
      </c>
      <c r="F4" s="15" t="s">
        <v>114</v>
      </c>
      <c r="G4" s="15" t="s">
        <v>115</v>
      </c>
    </row>
    <row r="5" spans="1:7" x14ac:dyDescent="0.25">
      <c r="A5" s="16" t="s">
        <v>39</v>
      </c>
      <c r="B5" s="32">
        <f>IFERROR(INDEX(Settings!$B$8:$B$11,MATCH(A5,Settings!$A$8:$A$11,0)),"Not on file")</f>
      </c>
      <c r="C5" s="31">
        <f>SUMIF('Expense Log'!$B$5:$B$12,A5,'Expense Log'!$I$5:$I$12)</f>
      </c>
      <c r="D5" s="34">
        <f>SUMIF('Expense Log'!$B$5:$B$12,A5,'Expense Log'!$G$5:$G$12)</f>
      </c>
      <c r="E5" s="34">
        <f>SUMIFS('Expense Log'!$G$5:$G$12,'Expense Log'!$B$5:$B$12,A5,'Expense Log'!$H$5:$H$12,"Reimbursed")</f>
      </c>
      <c r="F5" s="35">
        <f>D5-E5</f>
      </c>
      <c r="G5" s="34">
        <f>IFERROR(ROUND(D5/C5,2),0)</f>
      </c>
    </row>
    <row r="6" spans="1:7" x14ac:dyDescent="0.25">
      <c r="A6" s="16" t="s">
        <v>42</v>
      </c>
      <c r="B6" s="32">
        <f>IFERROR(INDEX(Settings!$B$8:$B$11,MATCH(A6,Settings!$A$8:$A$11,0)),"Not on file")</f>
      </c>
      <c r="C6" s="31">
        <f>SUMIF('Expense Log'!$B$5:$B$12,A6,'Expense Log'!$I$5:$I$12)</f>
      </c>
      <c r="D6" s="34">
        <f>SUMIF('Expense Log'!$B$5:$B$12,A6,'Expense Log'!$G$5:$G$12)</f>
      </c>
      <c r="E6" s="34">
        <f>SUMIFS('Expense Log'!$G$5:$G$12,'Expense Log'!$B$5:$B$12,A6,'Expense Log'!$H$5:$H$12,"Reimbursed")</f>
      </c>
      <c r="F6" s="35">
        <f>D6-E6</f>
      </c>
      <c r="G6" s="34">
        <f>IFERROR(ROUND(D6/C6,2),0)</f>
      </c>
    </row>
    <row r="7" spans="1:7" x14ac:dyDescent="0.25">
      <c r="A7" s="16" t="s">
        <v>44</v>
      </c>
      <c r="B7" s="32">
        <f>IFERROR(INDEX(Settings!$B$8:$B$11,MATCH(A7,Settings!$A$8:$A$11,0)),"Not on file")</f>
      </c>
      <c r="C7" s="31">
        <f>SUMIF('Expense Log'!$B$5:$B$12,A7,'Expense Log'!$I$5:$I$12)</f>
      </c>
      <c r="D7" s="34">
        <f>SUMIF('Expense Log'!$B$5:$B$12,A7,'Expense Log'!$G$5:$G$12)</f>
      </c>
      <c r="E7" s="34">
        <f>SUMIFS('Expense Log'!$G$5:$G$12,'Expense Log'!$B$5:$B$12,A7,'Expense Log'!$H$5:$H$12,"Reimbursed")</f>
      </c>
      <c r="F7" s="35">
        <f>D7-E7</f>
      </c>
      <c r="G7" s="34">
        <f>IFERROR(ROUND(D7/C7,2),0)</f>
      </c>
    </row>
    <row r="8" spans="1:7" x14ac:dyDescent="0.25">
      <c r="A8" s="16" t="s">
        <v>47</v>
      </c>
      <c r="B8" s="32">
        <f>IFERROR(INDEX(Settings!$B$8:$B$11,MATCH(A8,Settings!$A$8:$A$11,0)),"Not on file")</f>
      </c>
      <c r="C8" s="31">
        <f>SUMIF('Expense Log'!$B$5:$B$12,A8,'Expense Log'!$I$5:$I$12)</f>
      </c>
      <c r="D8" s="34">
        <f>SUMIF('Expense Log'!$B$5:$B$12,A8,'Expense Log'!$G$5:$G$12)</f>
      </c>
      <c r="E8" s="34">
        <f>SUMIFS('Expense Log'!$G$5:$G$12,'Expense Log'!$B$5:$B$12,A8,'Expense Log'!$H$5:$H$12,"Reimbursed")</f>
      </c>
      <c r="F8" s="35">
        <f>D8-E8</f>
      </c>
      <c r="G8" s="34">
        <f>IFERROR(ROUND(D8/C8,2),0)</f>
      </c>
    </row>
    <row r="9" spans="1:7" x14ac:dyDescent="0.25">
      <c r="A9" s="12" t="s">
        <v>116</v>
      </c>
      <c r="B9" s="36" t="s">
        <v>117</v>
      </c>
      <c r="C9" s="37">
        <f>SUM(C5:C8)</f>
      </c>
      <c r="D9" s="30">
        <f>SUM(D5:D8)</f>
      </c>
      <c r="E9" s="30">
        <f>SUM(E5:E8)</f>
      </c>
      <c r="F9" s="30">
        <f>SUM(F5:F8)</f>
      </c>
      <c r="G9" s="30">
        <f>IFERROR(ROUND(D9/C9,2),0)</f>
      </c>
    </row>
    <row r="11" spans="1:7" x14ac:dyDescent="0.25">
      <c r="A11" s="38" t="s">
        <v>118</v>
      </c>
      <c r="B11" s="38"/>
      <c r="C11" s="38"/>
      <c r="D11" s="38"/>
      <c r="E11" s="38"/>
      <c r="F11" s="38"/>
      <c r="G11" s="30">
        <f>IFERROR(LARGE('Expense Log'!$G$5:$G$12,1),0)</f>
      </c>
    </row>
    <row r="13" ht="30" customHeight="1" spans="1:7" x14ac:dyDescent="0.25">
      <c r="A13" s="17" t="s">
        <v>31</v>
      </c>
      <c r="B13" s="17"/>
      <c r="C13" s="17"/>
      <c r="D13" s="17"/>
      <c r="E13" s="17"/>
      <c r="F13" s="17"/>
      <c r="G13" s="17"/>
    </row>
  </sheetData>
  <mergeCells count="4">
    <mergeCell ref="A1:G1"/>
    <mergeCell ref="A2:G2"/>
    <mergeCell ref="A11:F11"/>
    <mergeCell ref="A13:G13"/>
  </mergeCells>
  <hyperlinks>
    <hyperlink ref="A1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Settings</vt:lpstr>
      <vt:lpstr>Expense Report</vt:lpstr>
      <vt:lpstr>Expense Log</vt:lpstr>
      <vt:lpstr>Per Employee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2026-07-26T12:30:10Z</dcterms:created>
  <dcterms:modified xsi:type="dcterms:W3CDTF">2026-07-26T12:30:10Z</dcterms:modified>
</cp:coreProperties>
</file>