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Instructions" sheetId="1" state="visible" r:id="rId3"/>
    <sheet name="Expense Log" sheetId="2" state="visible" r:id="rId4"/>
    <sheet name="Categories" sheetId="3" state="visible" r:id="rId5"/>
    <sheet name="Monthly Budget" sheetId="4" state="visible" r:id="rId6"/>
    <sheet name="Variance" sheetId="5" state="visible" r:id="rId7"/>
    <sheet name="Dashboard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<sst xmlns="http://schemas.openxmlformats.org/spreadsheetml/2006/main" count="369" uniqueCount="137">
  <si>
    <t xml:space="preserve">Expense Tracker Template</t>
  </si>
  <si>
    <t xml:space="preserve">Purpose: track small-business operating expenses by month and category, compare actual spending against monthly budgets, and review the selected month on a formula-driven dashboard. Replace the synthetic sample rows with your own data; the variance and dashboard sheets recalculate automatically.</t>
  </si>
  <si>
    <t xml:space="preserve">Clean-room disclosure: every formula, layout, sample vendor name, category, and dollar amount in this workbook was authored from scratch for Excel.TV. No third-party workbook, template, branding, connector behavior, or sample dataset was downloaded, inspected, adapted, transformed, or redistributed. All data is synthetic and for illustration only.</t>
  </si>
  <si>
    <t xml:space="preserve">Sheet overview</t>
  </si>
  <si>
    <t xml:space="preserve">Sheet</t>
  </si>
  <si>
    <t xml:space="preserve">Purpose</t>
  </si>
  <si>
    <t xml:space="preserve">Expense Log</t>
  </si>
  <si>
    <t xml:space="preserve">Enter one expense per row: Date, Month, Vendor / Description, Category, Department, Payment Method, Amount, and Notes.</t>
  </si>
  <si>
    <t xml:space="preserve">Categories</t>
  </si>
  <si>
    <t xml:space="preserve">Maintain the master category list, owner department, budget behavior, and category notes.</t>
  </si>
  <si>
    <t xml:space="preserve">Monthly Budget</t>
  </si>
  <si>
    <t xml:space="preserve">Enter budget by category and month. Q1 Budget is calculated.</t>
  </si>
  <si>
    <t xml:space="preserve">Variance</t>
  </si>
  <si>
    <t xml:space="preserve">Formula-driven comparison of selected-month actuals vs. budget by category, including review flags.</t>
  </si>
  <si>
    <t xml:space="preserve">Dashboard</t>
  </si>
  <si>
    <t xml:space="preserve">One-page selected-month summary with total actuals, budget, variance, flagged categories, top variances, and payment-method totals.</t>
  </si>
  <si>
    <t xml:space="preserve">Setup steps</t>
  </si>
  <si>
    <t xml:space="preserve">Open Categories and replace the sample category list with your own operating expense categories. Keep each category unique.</t>
  </si>
  <si>
    <t xml:space="preserve">Open Monthly Budget and enter planned spend for each category and month.</t>
  </si>
  <si>
    <t xml:space="preserve">Open Expense Log and enter or paste each expense on its own row. Use dropdowns for Month, Category, Department, and Payment Method.</t>
  </si>
  <si>
    <t xml:space="preserve">Go to Dashboard and choose the month to review in cell B3.</t>
  </si>
  <si>
    <t xml:space="preserve">Review Variance for category-level detail. A category is flagged when the absolute dollar variance is more than $500 or the variance percent is more than 10% in either direction.</t>
  </si>
  <si>
    <t xml:space="preserve">Colour legend</t>
  </si>
  <si>
    <t xml:space="preserve">Input — enter or edit your own data here</t>
  </si>
  <si>
    <t xml:space="preserve">Calculated — formula-driven, please do not overwrite</t>
  </si>
  <si>
    <t xml:space="preserve">Output — key result for reporting and dashboards</t>
  </si>
  <si>
    <t xml:space="preserve">Google Sheets note</t>
  </si>
  <si>
    <t xml:space="preserve">To use in Google Sheets: open Google Sheets, choose File &gt; Import &gt; Upload, select this .xlsx file, and choose "Insert new sheet(s)". The workbook uses only SUM, SUMIFS, IF, IFERROR, INDEX, MATCH, ABS, ROUND, LARGE, and arithmetic, so no formula substitutions are required.</t>
  </si>
  <si>
    <t xml:space="preserve">Assumptions and limitations</t>
  </si>
  <si>
    <t xml:space="preserve">This is a cash-basis expense tracker, not a full accounting system. It does not post journal entries, attach receipts, handle approval workflows, calculate taxes, amortize prepaid expenses, or connect to banks. The Month field is a manual dropdown for portability and classification control. The top-3 ranking returns the first matching category if two categories tie exactly.</t>
  </si>
  <si>
    <t xml:space="preserve">Enter one expense per row. The Month column is a dropdown on purpose: it keeps the workbook Google Sheets-compatible without relying on date-extraction formulas, and it lets you classify late-posting expenses into the operating month you actually want to review.</t>
  </si>
  <si>
    <t xml:space="preserve">Date</t>
  </si>
  <si>
    <t xml:space="preserve">Month</t>
  </si>
  <si>
    <t xml:space="preserve">Vendor / Description</t>
  </si>
  <si>
    <t xml:space="preserve">Category</t>
  </si>
  <si>
    <t xml:space="preserve">Department</t>
  </si>
  <si>
    <t xml:space="preserve">Payment Method</t>
  </si>
  <si>
    <t xml:space="preserve">Amount</t>
  </si>
  <si>
    <t xml:space="preserve">Notes</t>
  </si>
  <si>
    <t xml:space="preserve">Jan</t>
  </si>
  <si>
    <t xml:space="preserve">North Pier Workspace</t>
  </si>
  <si>
    <t xml:space="preserve">Rent &amp; Facilities</t>
  </si>
  <si>
    <t xml:space="preserve">Operations</t>
  </si>
  <si>
    <t xml:space="preserve">ACH</t>
  </si>
  <si>
    <t xml:space="preserve">Monthly office lease.</t>
  </si>
  <si>
    <t xml:space="preserve">City Grid Power</t>
  </si>
  <si>
    <t xml:space="preserve">Utilities</t>
  </si>
  <si>
    <t xml:space="preserve">Electric service.</t>
  </si>
  <si>
    <t xml:space="preserve">Fiberline Internet</t>
  </si>
  <si>
    <t xml:space="preserve">Bank Card</t>
  </si>
  <si>
    <t xml:space="preserve">Internet and phone.</t>
  </si>
  <si>
    <t xml:space="preserve">Bluebird Payroll</t>
  </si>
  <si>
    <t xml:space="preserve">Payroll &amp; Benefits</t>
  </si>
  <si>
    <t xml:space="preserve">Admin</t>
  </si>
  <si>
    <t xml:space="preserve">Semi-monthly payroll and benefits accrual.</t>
  </si>
  <si>
    <t xml:space="preserve">StackDesk Apps</t>
  </si>
  <si>
    <t xml:space="preserve">Software &amp; Subscriptions</t>
  </si>
  <si>
    <t xml:space="preserve">Engineering</t>
  </si>
  <si>
    <t xml:space="preserve">Product and support tools.</t>
  </si>
  <si>
    <t xml:space="preserve">LedgerFlow Cloud</t>
  </si>
  <si>
    <t xml:space="preserve">Finance and reporting software.</t>
  </si>
  <si>
    <t xml:space="preserve">BrightPath Ads</t>
  </si>
  <si>
    <t xml:space="preserve">Marketing &amp; Advertising</t>
  </si>
  <si>
    <t xml:space="preserve">Marketing</t>
  </si>
  <si>
    <t xml:space="preserve">Search and social campaign.</t>
  </si>
  <si>
    <t xml:space="preserve">Juniper Design Studio</t>
  </si>
  <si>
    <t xml:space="preserve">Campaign creative refresh.</t>
  </si>
  <si>
    <t xml:space="preserve">Harbor Hotel</t>
  </si>
  <si>
    <t xml:space="preserve">Travel &amp; Meals</t>
  </si>
  <si>
    <t xml:space="preserve">Sales</t>
  </si>
  <si>
    <t xml:space="preserve">Client visit lodging.</t>
  </si>
  <si>
    <t xml:space="preserve">Metro Bistro</t>
  </si>
  <si>
    <t xml:space="preserve">Client dinner.</t>
  </si>
  <si>
    <t xml:space="preserve">Supply Corner</t>
  </si>
  <si>
    <t xml:space="preserve">Office Supplies</t>
  </si>
  <si>
    <t xml:space="preserve">Paper, folders, printer toner.</t>
  </si>
  <si>
    <t xml:space="preserve">Mason &amp; Vale CPAs</t>
  </si>
  <si>
    <t xml:space="preserve">Professional Fees</t>
  </si>
  <si>
    <t xml:space="preserve">Year-end bookkeeping support.</t>
  </si>
  <si>
    <t xml:space="preserve">Prairie Mutual</t>
  </si>
  <si>
    <t xml:space="preserve">Insurance</t>
  </si>
  <si>
    <t xml:space="preserve">Business liability policy.</t>
  </si>
  <si>
    <t xml:space="preserve">Feb</t>
  </si>
  <si>
    <t xml:space="preserve">Campaign landing-page graphics.</t>
  </si>
  <si>
    <t xml:space="preserve">CityRail Business</t>
  </si>
  <si>
    <t xml:space="preserve">Regional client trip.</t>
  </si>
  <si>
    <t xml:space="preserve">Market Hall Cafe</t>
  </si>
  <si>
    <t xml:space="preserve">Client meals.</t>
  </si>
  <si>
    <t xml:space="preserve">Breakroom and office supplies.</t>
  </si>
  <si>
    <t xml:space="preserve">Monthly close review.</t>
  </si>
  <si>
    <t xml:space="preserve">Mar</t>
  </si>
  <si>
    <t xml:space="preserve">Trade-show creative package.</t>
  </si>
  <si>
    <t xml:space="preserve">Office supplies.</t>
  </si>
  <si>
    <t xml:space="preserve">Tax planning and monthly close review.</t>
  </si>
  <si>
    <t xml:space="preserve">Owner Department</t>
  </si>
  <si>
    <t xml:space="preserve">Budget Behavior</t>
  </si>
  <si>
    <t xml:space="preserve">Fixed</t>
  </si>
  <si>
    <t xml:space="preserve">Lease, coworking, storage, and facilities charges.</t>
  </si>
  <si>
    <t xml:space="preserve">Mostly fixed</t>
  </si>
  <si>
    <t xml:space="preserve">Electric, internet, phone, and similar utilities.</t>
  </si>
  <si>
    <t xml:space="preserve">Salaries, payroll tax, and benefits treated as an operating expense in this sample.</t>
  </si>
  <si>
    <t xml:space="preserve">Mixed</t>
  </si>
  <si>
    <t xml:space="preserve">Recurring SaaS licenses plus month-to-month app subscriptions.</t>
  </si>
  <si>
    <t xml:space="preserve">Variable</t>
  </si>
  <si>
    <t xml:space="preserve">Paid media, campaign production, sponsorships, and promotion.</t>
  </si>
  <si>
    <t xml:space="preserve">Client travel, local transportation, lodging, and team meals.</t>
  </si>
  <si>
    <t xml:space="preserve">Consumables, postage, minor equipment, and breakroom supplies.</t>
  </si>
  <si>
    <t xml:space="preserve">Legal, bookkeeping, recruiting, and outside advisory fees.</t>
  </si>
  <si>
    <t xml:space="preserve">Business insurance premiums and related policy fees.</t>
  </si>
  <si>
    <t xml:space="preserve">Enter planned spending by category and month. Category Owner is looked up from Categories; Jan, Feb, and Mar are editable inputs; Q1 Budget is calculated.</t>
  </si>
  <si>
    <t xml:space="preserve">Q1 Budget</t>
  </si>
  <si>
    <t xml:space="preserve">This sheet pulls the month selected on Dashboard, sums actual expenses from Expense Log by category, and compares those totals with Monthly Budget. Do not type over the formula cells.</t>
  </si>
  <si>
    <t xml:space="preserve">Selected month (from Dashboard):</t>
  </si>
  <si>
    <t xml:space="preserve">Actual</t>
  </si>
  <si>
    <t xml:space="preserve">Budget</t>
  </si>
  <si>
    <t xml:space="preserve">Variance $</t>
  </si>
  <si>
    <t xml:space="preserve">Variance %</t>
  </si>
  <si>
    <t xml:space="preserve">Abs Variance $</t>
  </si>
  <si>
    <t xml:space="preserve">Review Flag (1/0)</t>
  </si>
  <si>
    <t xml:space="preserve">Status</t>
  </si>
  <si>
    <t xml:space="preserve">Select month to review:</t>
  </si>
  <si>
    <t xml:space="preserve">Budget vs. actual for selected month</t>
  </si>
  <si>
    <t xml:space="preserve">Metric</t>
  </si>
  <si>
    <t xml:space="preserve">Value</t>
  </si>
  <si>
    <t xml:space="preserve">Actual expenses</t>
  </si>
  <si>
    <t xml:space="preserve">Total spending logged for the selected month.</t>
  </si>
  <si>
    <t xml:space="preserve">Budgeted expenses</t>
  </si>
  <si>
    <t xml:space="preserve">Total planned spend from Monthly Budget.</t>
  </si>
  <si>
    <t xml:space="preserve">Positive means over budget; negative means under budget.</t>
  </si>
  <si>
    <t xml:space="preserve">Variance dollars divided by absolute budget.</t>
  </si>
  <si>
    <t xml:space="preserve">Categories flagged</t>
  </si>
  <si>
    <t xml:space="preserve">Flagged when variance is more than $500 or more than 10%.</t>
  </si>
  <si>
    <t xml:space="preserve">Top 3 variance categories (by absolute $ variance)</t>
  </si>
  <si>
    <t xml:space="preserve">Rank</t>
  </si>
  <si>
    <t xml:space="preserve">Selected-month actuals by payment method</t>
  </si>
  <si>
    <t xml:space="preserve">Check</t>
  </si>
  <si>
    <t xml:space="preserve">Cash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</si>
</sst>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yyyy/mm/dd"/>
    <numFmt numFmtId="166" formatCode="\$#,##0.00"/>
    <numFmt numFmtId="167" formatCode="\$#,##0"/>
    <numFmt numFmtId="168" formatCode="0.0%"/>
    <numFmt numFmtId="169" formatCode="#,##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24364B"/>
      <name val="Arial"/>
      <family val="0"/>
      <charset val="1"/>
    </font>
    <font>
      <sz val="11"/>
      <name val="Arial"/>
      <family val="0"/>
      <charset val="1"/>
    </font>
    <font>
      <b val="true"/>
      <sz val="13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2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44546A"/>
        <bgColor rgb="FF24364B"/>
      </patternFill>
    </fill>
    <fill>
      <patternFill patternType="solid">
        <fgColor rgb="FFDCE6F1"/>
        <bgColor rgb="FFD9EAD3"/>
      </patternFill>
    </fill>
    <fill>
      <patternFill patternType="solid">
        <fgColor rgb="FFFFF2CC"/>
        <bgColor rgb="FFFFFFFF"/>
      </patternFill>
    </fill>
    <fill>
      <patternFill patternType="solid">
        <fgColor rgb="FFD9EAD3"/>
        <bgColor rgb="FFDCE6F1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8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5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8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8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5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8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2CC"/>
      <rgbColor rgb="FFDCE6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4364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72"/>
    <col collapsed="false" customWidth="true" hidden="false" outlineLevel="0" max="4" min="3" style="0" width="18"/>
  </cols>
  <sheetData>
    <row r="1" customFormat="false" ht="22.05" hidden="false" customHeight="true" outlineLevel="0" collapsed="false">
      <c r="A1" s="1" t="s">
        <v>0</v>
      </c>
      <c r="B1" s="1"/>
      <c r="C1" s="1"/>
      <c r="D1" s="1"/>
    </row>
    <row r="2" customFormat="false" ht="15" hidden="false" customHeight="false" outlineLevel="0" collapsed="false">
      <c r="A2" s="2"/>
      <c r="B2" s="2"/>
      <c r="C2" s="2"/>
      <c r="D2" s="2"/>
    </row>
    <row r="3" customFormat="false" ht="45" hidden="false" customHeight="true" outlineLevel="0" collapsed="false">
      <c r="A3" s="3" t="s">
        <v>1</v>
      </c>
      <c r="B3" s="3"/>
      <c r="C3" s="3"/>
      <c r="D3" s="3"/>
    </row>
    <row r="4" customFormat="false" ht="15" hidden="false" customHeight="false" outlineLevel="0" collapsed="false">
      <c r="A4" s="2"/>
      <c r="B4" s="2"/>
      <c r="C4" s="2"/>
      <c r="D4" s="2"/>
    </row>
    <row r="5" customFormat="false" ht="45" hidden="false" customHeight="true" outlineLevel="0" collapsed="false">
      <c r="A5" s="3" t="s">
        <v>2</v>
      </c>
      <c r="B5" s="3"/>
      <c r="C5" s="3"/>
      <c r="D5" s="3"/>
    </row>
    <row r="6" customFormat="false" ht="15" hidden="false" customHeight="false" outlineLevel="0" collapsed="false">
      <c r="A6" s="2"/>
      <c r="B6" s="2"/>
      <c r="C6" s="2"/>
      <c r="D6" s="2"/>
    </row>
    <row r="7" customFormat="false" ht="16.15" hidden="false" customHeight="false" outlineLevel="0" collapsed="false">
      <c r="A7" s="4" t="s">
        <v>3</v>
      </c>
      <c r="B7" s="2"/>
      <c r="C7" s="2"/>
      <c r="D7" s="2"/>
    </row>
    <row r="8" customFormat="false" ht="30" hidden="false" customHeight="true" outlineLevel="0" collapsed="false">
      <c r="A8" s="5" t="s">
        <v>4</v>
      </c>
      <c r="B8" s="5" t="s">
        <v>5</v>
      </c>
      <c r="C8" s="2"/>
      <c r="D8" s="2"/>
    </row>
    <row r="9" customFormat="false" ht="30" hidden="false" customHeight="true" outlineLevel="0" collapsed="false">
      <c r="A9" s="6" t="s">
        <v>6</v>
      </c>
      <c r="B9" s="2" t="s">
        <v>7</v>
      </c>
      <c r="C9" s="2"/>
      <c r="D9" s="2"/>
    </row>
    <row r="10" customFormat="false" ht="30" hidden="false" customHeight="true" outlineLevel="0" collapsed="false">
      <c r="A10" s="6" t="s">
        <v>8</v>
      </c>
      <c r="B10" s="2" t="s">
        <v>9</v>
      </c>
      <c r="C10" s="2"/>
      <c r="D10" s="2"/>
    </row>
    <row r="11" customFormat="false" ht="30" hidden="false" customHeight="true" outlineLevel="0" collapsed="false">
      <c r="A11" s="6" t="s">
        <v>10</v>
      </c>
      <c r="B11" s="2" t="s">
        <v>11</v>
      </c>
      <c r="C11" s="2"/>
      <c r="D11" s="2"/>
    </row>
    <row r="12" customFormat="false" ht="30" hidden="false" customHeight="true" outlineLevel="0" collapsed="false">
      <c r="A12" s="6" t="s">
        <v>12</v>
      </c>
      <c r="B12" s="2" t="s">
        <v>13</v>
      </c>
      <c r="C12" s="2"/>
      <c r="D12" s="2"/>
    </row>
    <row r="13" customFormat="false" ht="30" hidden="false" customHeight="true" outlineLevel="0" collapsed="false">
      <c r="A13" s="6" t="s">
        <v>14</v>
      </c>
      <c r="B13" s="2" t="s">
        <v>15</v>
      </c>
      <c r="C13" s="2"/>
      <c r="D13" s="2"/>
    </row>
    <row r="14" customFormat="false" ht="15" hidden="false" customHeight="false" outlineLevel="0" collapsed="false">
      <c r="A14" s="2"/>
      <c r="B14" s="2"/>
      <c r="C14" s="2"/>
      <c r="D14" s="2"/>
    </row>
    <row r="15" customFormat="false" ht="15" hidden="false" customHeight="false" outlineLevel="0" collapsed="false">
      <c r="A15" s="2"/>
      <c r="B15" s="2"/>
      <c r="C15" s="2"/>
      <c r="D15" s="2"/>
    </row>
    <row r="16" customFormat="false" ht="16.15" hidden="false" customHeight="false" outlineLevel="0" collapsed="false">
      <c r="A16" s="4" t="s">
        <v>16</v>
      </c>
      <c r="B16" s="2"/>
      <c r="C16" s="2"/>
      <c r="D16" s="2"/>
    </row>
    <row r="17" customFormat="false" ht="30" hidden="false" customHeight="true" outlineLevel="0" collapsed="false">
      <c r="A17" s="6" t="n">
        <v>1</v>
      </c>
      <c r="B17" s="2" t="s">
        <v>17</v>
      </c>
      <c r="C17" s="2"/>
      <c r="D17" s="2"/>
    </row>
    <row r="18" customFormat="false" ht="30" hidden="false" customHeight="true" outlineLevel="0" collapsed="false">
      <c r="A18" s="6" t="n">
        <v>2</v>
      </c>
      <c r="B18" s="2" t="s">
        <v>18</v>
      </c>
      <c r="C18" s="2"/>
      <c r="D18" s="2"/>
    </row>
    <row r="19" customFormat="false" ht="30" hidden="false" customHeight="true" outlineLevel="0" collapsed="false">
      <c r="A19" s="6" t="n">
        <v>3</v>
      </c>
      <c r="B19" s="2" t="s">
        <v>19</v>
      </c>
      <c r="C19" s="2"/>
      <c r="D19" s="2"/>
    </row>
    <row r="20" customFormat="false" ht="30" hidden="false" customHeight="true" outlineLevel="0" collapsed="false">
      <c r="A20" s="6" t="n">
        <v>4</v>
      </c>
      <c r="B20" s="2" t="s">
        <v>20</v>
      </c>
      <c r="C20" s="2"/>
      <c r="D20" s="2"/>
    </row>
    <row r="21" customFormat="false" ht="30" hidden="false" customHeight="true" outlineLevel="0" collapsed="false">
      <c r="A21" s="6" t="n">
        <v>5</v>
      </c>
      <c r="B21" s="2" t="s">
        <v>21</v>
      </c>
      <c r="C21" s="2"/>
      <c r="D21" s="2"/>
    </row>
    <row r="22" customFormat="false" ht="15" hidden="false" customHeight="false" outlineLevel="0" collapsed="false">
      <c r="A22" s="2"/>
      <c r="B22" s="2"/>
      <c r="C22" s="2"/>
      <c r="D22" s="2"/>
    </row>
    <row r="23" customFormat="false" ht="15" hidden="false" customHeight="false" outlineLevel="0" collapsed="false">
      <c r="A23" s="2"/>
      <c r="B23" s="2"/>
      <c r="C23" s="2"/>
      <c r="D23" s="2"/>
    </row>
    <row r="24" customFormat="false" ht="15" hidden="false" customHeight="false" outlineLevel="0" collapsed="false">
      <c r="A24" s="6" t="s">
        <v>22</v>
      </c>
      <c r="B24" s="2"/>
      <c r="C24" s="2"/>
      <c r="D24" s="2"/>
    </row>
    <row r="25" customFormat="false" ht="15" hidden="false" customHeight="false" outlineLevel="0" collapsed="false">
      <c r="A25" s="7"/>
      <c r="B25" s="8" t="s">
        <v>23</v>
      </c>
      <c r="C25" s="2"/>
      <c r="D25" s="2"/>
    </row>
    <row r="26" customFormat="false" ht="15" hidden="false" customHeight="false" outlineLevel="0" collapsed="false">
      <c r="A26" s="9"/>
      <c r="B26" s="8" t="s">
        <v>24</v>
      </c>
      <c r="C26" s="2"/>
      <c r="D26" s="2"/>
    </row>
    <row r="27" customFormat="false" ht="15" hidden="false" customHeight="false" outlineLevel="0" collapsed="false">
      <c r="A27" s="10"/>
      <c r="B27" s="8" t="s">
        <v>25</v>
      </c>
      <c r="C27" s="2"/>
      <c r="D27" s="2"/>
    </row>
    <row r="28" customFormat="false" ht="15" hidden="false" customHeight="false" outlineLevel="0" collapsed="false">
      <c r="A28" s="2"/>
      <c r="B28" s="2"/>
      <c r="C28" s="2"/>
      <c r="D28" s="2"/>
    </row>
    <row r="29" customFormat="false" ht="29.85" hidden="false" customHeight="false" outlineLevel="0" collapsed="false">
      <c r="A29" s="4" t="s">
        <v>26</v>
      </c>
      <c r="B29" s="2"/>
      <c r="C29" s="2"/>
      <c r="D29" s="2"/>
    </row>
    <row r="30" customFormat="false" ht="45" hidden="false" customHeight="true" outlineLevel="0" collapsed="false">
      <c r="A30" s="3" t="s">
        <v>27</v>
      </c>
      <c r="B30" s="3"/>
      <c r="C30" s="3"/>
      <c r="D30" s="3"/>
    </row>
    <row r="31" customFormat="false" ht="15" hidden="false" customHeight="false" outlineLevel="0" collapsed="false">
      <c r="A31" s="2"/>
      <c r="B31" s="2"/>
      <c r="C31" s="2"/>
      <c r="D31" s="2"/>
    </row>
    <row r="32" customFormat="false" ht="29.85" hidden="false" customHeight="false" outlineLevel="0" collapsed="false">
      <c r="A32" s="4" t="s">
        <v>28</v>
      </c>
      <c r="B32" s="2"/>
      <c r="C32" s="2"/>
      <c r="D32" s="2"/>
    </row>
    <row r="33" customFormat="false" ht="60" hidden="false" customHeight="true" outlineLevel="0" collapsed="false">
      <c r="A33" s="3" t="s">
        <v>29</v>
      </c>
      <c r="B33" s="3"/>
      <c r="C33" s="3"/>
      <c r="D33" s="3"/>
    </row>
  </sheetData>
  <mergeCells count="5">
    <mergeCell ref="A1:D1"/>
    <mergeCell ref="A3:D3"/>
    <mergeCell ref="A5:D5"/>
    <mergeCell ref="A30:D30"/>
    <mergeCell ref="A33:D3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0"/>
    <col collapsed="false" customWidth="true" hidden="false" outlineLevel="0" max="3" min="3" style="0" width="28"/>
    <col collapsed="false" customWidth="true" hidden="false" outlineLevel="0" max="4" min="4" style="0" width="26"/>
    <col collapsed="false" customWidth="true" hidden="false" outlineLevel="0" max="6" min="5" style="0" width="16"/>
    <col collapsed="false" customWidth="true" hidden="false" outlineLevel="0" max="7" min="7" style="0" width="14"/>
    <col collapsed="false" customWidth="true" hidden="false" outlineLevel="0" max="8" min="8" style="0" width="42"/>
  </cols>
  <sheetData>
    <row r="1" customFormat="false" ht="45" hidden="false" customHeight="true" outlineLevel="0" collapsed="false">
      <c r="A1" s="3" t="s">
        <v>30</v>
      </c>
      <c r="B1" s="3"/>
      <c r="C1" s="3"/>
      <c r="D1" s="3"/>
      <c r="E1" s="3"/>
      <c r="F1" s="3"/>
      <c r="G1" s="3"/>
      <c r="H1" s="3"/>
    </row>
    <row r="2" customFormat="false" ht="15" hidden="false" customHeight="false" outlineLevel="0" collapsed="false">
      <c r="A2" s="11"/>
      <c r="B2" s="11"/>
      <c r="C2" s="2"/>
      <c r="D2" s="2"/>
      <c r="E2" s="11"/>
      <c r="F2" s="11"/>
      <c r="G2" s="11"/>
      <c r="H2" s="2"/>
    </row>
    <row r="3" customFormat="false" ht="30" hidden="false" customHeight="true" outlineLevel="0" collapsed="false">
      <c r="A3" s="5" t="s">
        <v>31</v>
      </c>
      <c r="B3" s="5" t="s">
        <v>32</v>
      </c>
      <c r="C3" s="5" t="s">
        <v>33</v>
      </c>
      <c r="D3" s="5" t="s">
        <v>34</v>
      </c>
      <c r="E3" s="5" t="s">
        <v>35</v>
      </c>
      <c r="F3" s="5" t="s">
        <v>36</v>
      </c>
      <c r="G3" s="5" t="s">
        <v>37</v>
      </c>
      <c r="H3" s="5" t="s">
        <v>38</v>
      </c>
    </row>
    <row r="4" customFormat="false" ht="15" hidden="false" customHeight="false" outlineLevel="0" collapsed="false">
      <c r="A4" s="12" t="n">
        <v>46025</v>
      </c>
      <c r="B4" s="13" t="s">
        <v>39</v>
      </c>
      <c r="C4" s="14" t="s">
        <v>40</v>
      </c>
      <c r="D4" s="14" t="s">
        <v>41</v>
      </c>
      <c r="E4" s="15" t="s">
        <v>42</v>
      </c>
      <c r="F4" s="13" t="s">
        <v>43</v>
      </c>
      <c r="G4" s="16" t="n">
        <v>4200</v>
      </c>
      <c r="H4" s="14" t="s">
        <v>44</v>
      </c>
    </row>
    <row r="5" customFormat="false" ht="15" hidden="false" customHeight="false" outlineLevel="0" collapsed="false">
      <c r="A5" s="12" t="n">
        <v>46028</v>
      </c>
      <c r="B5" s="13" t="s">
        <v>39</v>
      </c>
      <c r="C5" s="14" t="s">
        <v>45</v>
      </c>
      <c r="D5" s="14" t="s">
        <v>46</v>
      </c>
      <c r="E5" s="15" t="s">
        <v>42</v>
      </c>
      <c r="F5" s="13" t="s">
        <v>43</v>
      </c>
      <c r="G5" s="16" t="n">
        <v>410</v>
      </c>
      <c r="H5" s="14" t="s">
        <v>47</v>
      </c>
    </row>
    <row r="6" customFormat="false" ht="15" hidden="false" customHeight="false" outlineLevel="0" collapsed="false">
      <c r="A6" s="12" t="n">
        <v>46029</v>
      </c>
      <c r="B6" s="13" t="s">
        <v>39</v>
      </c>
      <c r="C6" s="14" t="s">
        <v>48</v>
      </c>
      <c r="D6" s="14" t="s">
        <v>46</v>
      </c>
      <c r="E6" s="15" t="s">
        <v>42</v>
      </c>
      <c r="F6" s="13" t="s">
        <v>49</v>
      </c>
      <c r="G6" s="16" t="n">
        <v>330</v>
      </c>
      <c r="H6" s="14" t="s">
        <v>50</v>
      </c>
    </row>
    <row r="7" customFormat="false" ht="15" hidden="false" customHeight="false" outlineLevel="0" collapsed="false">
      <c r="A7" s="12" t="n">
        <v>46034</v>
      </c>
      <c r="B7" s="13" t="s">
        <v>39</v>
      </c>
      <c r="C7" s="14" t="s">
        <v>51</v>
      </c>
      <c r="D7" s="14" t="s">
        <v>52</v>
      </c>
      <c r="E7" s="15" t="s">
        <v>53</v>
      </c>
      <c r="F7" s="13" t="s">
        <v>43</v>
      </c>
      <c r="G7" s="16" t="n">
        <v>18500</v>
      </c>
      <c r="H7" s="14" t="s">
        <v>54</v>
      </c>
    </row>
    <row r="8" customFormat="false" ht="15" hidden="false" customHeight="false" outlineLevel="0" collapsed="false">
      <c r="A8" s="12" t="n">
        <v>46035</v>
      </c>
      <c r="B8" s="13" t="s">
        <v>39</v>
      </c>
      <c r="C8" s="14" t="s">
        <v>55</v>
      </c>
      <c r="D8" s="14" t="s">
        <v>56</v>
      </c>
      <c r="E8" s="15" t="s">
        <v>57</v>
      </c>
      <c r="F8" s="13" t="s">
        <v>49</v>
      </c>
      <c r="G8" s="16" t="n">
        <v>1320</v>
      </c>
      <c r="H8" s="14" t="s">
        <v>58</v>
      </c>
    </row>
    <row r="9" customFormat="false" ht="15" hidden="false" customHeight="false" outlineLevel="0" collapsed="false">
      <c r="A9" s="12" t="n">
        <v>46037</v>
      </c>
      <c r="B9" s="13" t="s">
        <v>39</v>
      </c>
      <c r="C9" s="14" t="s">
        <v>59</v>
      </c>
      <c r="D9" s="14" t="s">
        <v>56</v>
      </c>
      <c r="E9" s="15" t="s">
        <v>53</v>
      </c>
      <c r="F9" s="13" t="s">
        <v>49</v>
      </c>
      <c r="G9" s="16" t="n">
        <v>1000</v>
      </c>
      <c r="H9" s="14" t="s">
        <v>60</v>
      </c>
    </row>
    <row r="10" customFormat="false" ht="15" hidden="false" customHeight="false" outlineLevel="0" collapsed="false">
      <c r="A10" s="12" t="n">
        <v>46040</v>
      </c>
      <c r="B10" s="13" t="s">
        <v>39</v>
      </c>
      <c r="C10" s="14" t="s">
        <v>61</v>
      </c>
      <c r="D10" s="14" t="s">
        <v>62</v>
      </c>
      <c r="E10" s="15" t="s">
        <v>63</v>
      </c>
      <c r="F10" s="13" t="s">
        <v>49</v>
      </c>
      <c r="G10" s="16" t="n">
        <v>3650</v>
      </c>
      <c r="H10" s="14" t="s">
        <v>64</v>
      </c>
    </row>
    <row r="11" customFormat="false" ht="15" hidden="false" customHeight="false" outlineLevel="0" collapsed="false">
      <c r="A11" s="12" t="n">
        <v>46044</v>
      </c>
      <c r="B11" s="13" t="s">
        <v>39</v>
      </c>
      <c r="C11" s="14" t="s">
        <v>65</v>
      </c>
      <c r="D11" s="14" t="s">
        <v>62</v>
      </c>
      <c r="E11" s="15" t="s">
        <v>63</v>
      </c>
      <c r="F11" s="13" t="s">
        <v>43</v>
      </c>
      <c r="G11" s="16" t="n">
        <v>1750</v>
      </c>
      <c r="H11" s="14" t="s">
        <v>66</v>
      </c>
    </row>
    <row r="12" customFormat="false" ht="15" hidden="false" customHeight="false" outlineLevel="0" collapsed="false">
      <c r="A12" s="12" t="n">
        <v>46045</v>
      </c>
      <c r="B12" s="13" t="s">
        <v>39</v>
      </c>
      <c r="C12" s="14" t="s">
        <v>67</v>
      </c>
      <c r="D12" s="14" t="s">
        <v>68</v>
      </c>
      <c r="E12" s="15" t="s">
        <v>69</v>
      </c>
      <c r="F12" s="13" t="s">
        <v>49</v>
      </c>
      <c r="G12" s="16" t="n">
        <v>1180</v>
      </c>
      <c r="H12" s="14" t="s">
        <v>70</v>
      </c>
    </row>
    <row r="13" customFormat="false" ht="15" hidden="false" customHeight="false" outlineLevel="0" collapsed="false">
      <c r="A13" s="12" t="n">
        <v>46046</v>
      </c>
      <c r="B13" s="13" t="s">
        <v>39</v>
      </c>
      <c r="C13" s="14" t="s">
        <v>71</v>
      </c>
      <c r="D13" s="14" t="s">
        <v>68</v>
      </c>
      <c r="E13" s="15" t="s">
        <v>69</v>
      </c>
      <c r="F13" s="13" t="s">
        <v>49</v>
      </c>
      <c r="G13" s="16" t="n">
        <v>670</v>
      </c>
      <c r="H13" s="14" t="s">
        <v>72</v>
      </c>
    </row>
    <row r="14" customFormat="false" ht="15" hidden="false" customHeight="false" outlineLevel="0" collapsed="false">
      <c r="A14" s="12" t="n">
        <v>46047</v>
      </c>
      <c r="B14" s="13" t="s">
        <v>39</v>
      </c>
      <c r="C14" s="14" t="s">
        <v>73</v>
      </c>
      <c r="D14" s="14" t="s">
        <v>74</v>
      </c>
      <c r="E14" s="15" t="s">
        <v>53</v>
      </c>
      <c r="F14" s="13" t="s">
        <v>49</v>
      </c>
      <c r="G14" s="16" t="n">
        <v>620</v>
      </c>
      <c r="H14" s="14" t="s">
        <v>75</v>
      </c>
    </row>
    <row r="15" customFormat="false" ht="15" hidden="false" customHeight="false" outlineLevel="0" collapsed="false">
      <c r="A15" s="12" t="n">
        <v>46050</v>
      </c>
      <c r="B15" s="13" t="s">
        <v>39</v>
      </c>
      <c r="C15" s="14" t="s">
        <v>76</v>
      </c>
      <c r="D15" s="14" t="s">
        <v>77</v>
      </c>
      <c r="E15" s="15" t="s">
        <v>53</v>
      </c>
      <c r="F15" s="13" t="s">
        <v>43</v>
      </c>
      <c r="G15" s="16" t="n">
        <v>3100</v>
      </c>
      <c r="H15" s="14" t="s">
        <v>78</v>
      </c>
    </row>
    <row r="16" customFormat="false" ht="15" hidden="false" customHeight="false" outlineLevel="0" collapsed="false">
      <c r="A16" s="12" t="n">
        <v>46052</v>
      </c>
      <c r="B16" s="13" t="s">
        <v>39</v>
      </c>
      <c r="C16" s="14" t="s">
        <v>79</v>
      </c>
      <c r="D16" s="14" t="s">
        <v>80</v>
      </c>
      <c r="E16" s="15" t="s">
        <v>53</v>
      </c>
      <c r="F16" s="13" t="s">
        <v>43</v>
      </c>
      <c r="G16" s="16" t="n">
        <v>1150</v>
      </c>
      <c r="H16" s="14" t="s">
        <v>81</v>
      </c>
    </row>
    <row r="17" customFormat="false" ht="15" hidden="false" customHeight="false" outlineLevel="0" collapsed="false">
      <c r="A17" s="12" t="n">
        <v>46056</v>
      </c>
      <c r="B17" s="13" t="s">
        <v>82</v>
      </c>
      <c r="C17" s="14" t="s">
        <v>40</v>
      </c>
      <c r="D17" s="14" t="s">
        <v>41</v>
      </c>
      <c r="E17" s="15" t="s">
        <v>42</v>
      </c>
      <c r="F17" s="13" t="s">
        <v>43</v>
      </c>
      <c r="G17" s="16" t="n">
        <v>4200</v>
      </c>
      <c r="H17" s="14" t="s">
        <v>44</v>
      </c>
    </row>
    <row r="18" customFormat="false" ht="15" hidden="false" customHeight="false" outlineLevel="0" collapsed="false">
      <c r="A18" s="12" t="n">
        <v>46059</v>
      </c>
      <c r="B18" s="13" t="s">
        <v>82</v>
      </c>
      <c r="C18" s="14" t="s">
        <v>45</v>
      </c>
      <c r="D18" s="14" t="s">
        <v>46</v>
      </c>
      <c r="E18" s="15" t="s">
        <v>42</v>
      </c>
      <c r="F18" s="13" t="s">
        <v>43</v>
      </c>
      <c r="G18" s="16" t="n">
        <v>390</v>
      </c>
      <c r="H18" s="14" t="s">
        <v>47</v>
      </c>
    </row>
    <row r="19" customFormat="false" ht="15" hidden="false" customHeight="false" outlineLevel="0" collapsed="false">
      <c r="A19" s="12" t="n">
        <v>46060</v>
      </c>
      <c r="B19" s="13" t="s">
        <v>82</v>
      </c>
      <c r="C19" s="14" t="s">
        <v>48</v>
      </c>
      <c r="D19" s="14" t="s">
        <v>46</v>
      </c>
      <c r="E19" s="15" t="s">
        <v>42</v>
      </c>
      <c r="F19" s="13" t="s">
        <v>49</v>
      </c>
      <c r="G19" s="16" t="n">
        <v>330</v>
      </c>
      <c r="H19" s="14" t="s">
        <v>50</v>
      </c>
    </row>
    <row r="20" customFormat="false" ht="15" hidden="false" customHeight="false" outlineLevel="0" collapsed="false">
      <c r="A20" s="12" t="n">
        <v>46065</v>
      </c>
      <c r="B20" s="13" t="s">
        <v>82</v>
      </c>
      <c r="C20" s="14" t="s">
        <v>51</v>
      </c>
      <c r="D20" s="14" t="s">
        <v>52</v>
      </c>
      <c r="E20" s="15" t="s">
        <v>53</v>
      </c>
      <c r="F20" s="13" t="s">
        <v>43</v>
      </c>
      <c r="G20" s="16" t="n">
        <v>19150</v>
      </c>
      <c r="H20" s="14" t="s">
        <v>54</v>
      </c>
    </row>
    <row r="21" customFormat="false" ht="15" hidden="false" customHeight="false" outlineLevel="0" collapsed="false">
      <c r="A21" s="12" t="n">
        <v>46066</v>
      </c>
      <c r="B21" s="13" t="s">
        <v>82</v>
      </c>
      <c r="C21" s="14" t="s">
        <v>55</v>
      </c>
      <c r="D21" s="14" t="s">
        <v>56</v>
      </c>
      <c r="E21" s="15" t="s">
        <v>57</v>
      </c>
      <c r="F21" s="13" t="s">
        <v>49</v>
      </c>
      <c r="G21" s="16" t="n">
        <v>1280</v>
      </c>
      <c r="H21" s="14" t="s">
        <v>58</v>
      </c>
    </row>
    <row r="22" customFormat="false" ht="15" hidden="false" customHeight="false" outlineLevel="0" collapsed="false">
      <c r="A22" s="12" t="n">
        <v>46068</v>
      </c>
      <c r="B22" s="13" t="s">
        <v>82</v>
      </c>
      <c r="C22" s="14" t="s">
        <v>59</v>
      </c>
      <c r="D22" s="14" t="s">
        <v>56</v>
      </c>
      <c r="E22" s="15" t="s">
        <v>53</v>
      </c>
      <c r="F22" s="13" t="s">
        <v>49</v>
      </c>
      <c r="G22" s="16" t="n">
        <v>1010</v>
      </c>
      <c r="H22" s="14" t="s">
        <v>60</v>
      </c>
    </row>
    <row r="23" customFormat="false" ht="15" hidden="false" customHeight="false" outlineLevel="0" collapsed="false">
      <c r="A23" s="12" t="n">
        <v>46071</v>
      </c>
      <c r="B23" s="13" t="s">
        <v>82</v>
      </c>
      <c r="C23" s="14" t="s">
        <v>61</v>
      </c>
      <c r="D23" s="14" t="s">
        <v>62</v>
      </c>
      <c r="E23" s="15" t="s">
        <v>63</v>
      </c>
      <c r="F23" s="13" t="s">
        <v>49</v>
      </c>
      <c r="G23" s="16" t="n">
        <v>3100</v>
      </c>
      <c r="H23" s="14" t="s">
        <v>64</v>
      </c>
    </row>
    <row r="24" customFormat="false" ht="15" hidden="false" customHeight="false" outlineLevel="0" collapsed="false">
      <c r="A24" s="12" t="n">
        <v>46073</v>
      </c>
      <c r="B24" s="13" t="s">
        <v>82</v>
      </c>
      <c r="C24" s="14" t="s">
        <v>65</v>
      </c>
      <c r="D24" s="14" t="s">
        <v>62</v>
      </c>
      <c r="E24" s="15" t="s">
        <v>63</v>
      </c>
      <c r="F24" s="13" t="s">
        <v>43</v>
      </c>
      <c r="G24" s="16" t="n">
        <v>1250</v>
      </c>
      <c r="H24" s="14" t="s">
        <v>83</v>
      </c>
    </row>
    <row r="25" customFormat="false" ht="15" hidden="false" customHeight="false" outlineLevel="0" collapsed="false">
      <c r="A25" s="12" t="n">
        <v>46075</v>
      </c>
      <c r="B25" s="13" t="s">
        <v>82</v>
      </c>
      <c r="C25" s="14" t="s">
        <v>84</v>
      </c>
      <c r="D25" s="14" t="s">
        <v>68</v>
      </c>
      <c r="E25" s="15" t="s">
        <v>69</v>
      </c>
      <c r="F25" s="13" t="s">
        <v>49</v>
      </c>
      <c r="G25" s="16" t="n">
        <v>720</v>
      </c>
      <c r="H25" s="14" t="s">
        <v>85</v>
      </c>
    </row>
    <row r="26" customFormat="false" ht="15" hidden="false" customHeight="false" outlineLevel="0" collapsed="false">
      <c r="A26" s="12" t="n">
        <v>46077</v>
      </c>
      <c r="B26" s="13" t="s">
        <v>82</v>
      </c>
      <c r="C26" s="14" t="s">
        <v>86</v>
      </c>
      <c r="D26" s="14" t="s">
        <v>68</v>
      </c>
      <c r="E26" s="15" t="s">
        <v>69</v>
      </c>
      <c r="F26" s="13" t="s">
        <v>49</v>
      </c>
      <c r="G26" s="16" t="n">
        <v>310</v>
      </c>
      <c r="H26" s="14" t="s">
        <v>87</v>
      </c>
    </row>
    <row r="27" customFormat="false" ht="15" hidden="false" customHeight="false" outlineLevel="0" collapsed="false">
      <c r="A27" s="12" t="n">
        <v>46078</v>
      </c>
      <c r="B27" s="13" t="s">
        <v>82</v>
      </c>
      <c r="C27" s="14" t="s">
        <v>73</v>
      </c>
      <c r="D27" s="14" t="s">
        <v>74</v>
      </c>
      <c r="E27" s="15" t="s">
        <v>53</v>
      </c>
      <c r="F27" s="13" t="s">
        <v>49</v>
      </c>
      <c r="G27" s="16" t="n">
        <v>690</v>
      </c>
      <c r="H27" s="14" t="s">
        <v>88</v>
      </c>
    </row>
    <row r="28" customFormat="false" ht="15" hidden="false" customHeight="false" outlineLevel="0" collapsed="false">
      <c r="A28" s="12" t="n">
        <v>46080</v>
      </c>
      <c r="B28" s="13" t="s">
        <v>82</v>
      </c>
      <c r="C28" s="14" t="s">
        <v>76</v>
      </c>
      <c r="D28" s="14" t="s">
        <v>77</v>
      </c>
      <c r="E28" s="15" t="s">
        <v>53</v>
      </c>
      <c r="F28" s="13" t="s">
        <v>43</v>
      </c>
      <c r="G28" s="16" t="n">
        <v>2200</v>
      </c>
      <c r="H28" s="14" t="s">
        <v>89</v>
      </c>
    </row>
    <row r="29" customFormat="false" ht="15" hidden="false" customHeight="false" outlineLevel="0" collapsed="false">
      <c r="A29" s="12" t="n">
        <v>46081</v>
      </c>
      <c r="B29" s="13" t="s">
        <v>82</v>
      </c>
      <c r="C29" s="14" t="s">
        <v>79</v>
      </c>
      <c r="D29" s="14" t="s">
        <v>80</v>
      </c>
      <c r="E29" s="15" t="s">
        <v>53</v>
      </c>
      <c r="F29" s="13" t="s">
        <v>43</v>
      </c>
      <c r="G29" s="16" t="n">
        <v>1100</v>
      </c>
      <c r="H29" s="14" t="s">
        <v>81</v>
      </c>
    </row>
    <row r="30" customFormat="false" ht="15" hidden="false" customHeight="false" outlineLevel="0" collapsed="false">
      <c r="A30" s="12" t="n">
        <v>46084</v>
      </c>
      <c r="B30" s="13" t="s">
        <v>90</v>
      </c>
      <c r="C30" s="14" t="s">
        <v>40</v>
      </c>
      <c r="D30" s="14" t="s">
        <v>41</v>
      </c>
      <c r="E30" s="15" t="s">
        <v>42</v>
      </c>
      <c r="F30" s="13" t="s">
        <v>43</v>
      </c>
      <c r="G30" s="16" t="n">
        <v>4200</v>
      </c>
      <c r="H30" s="14" t="s">
        <v>44</v>
      </c>
    </row>
    <row r="31" customFormat="false" ht="15" hidden="false" customHeight="false" outlineLevel="0" collapsed="false">
      <c r="A31" s="12" t="n">
        <v>46087</v>
      </c>
      <c r="B31" s="13" t="s">
        <v>90</v>
      </c>
      <c r="C31" s="14" t="s">
        <v>45</v>
      </c>
      <c r="D31" s="14" t="s">
        <v>46</v>
      </c>
      <c r="E31" s="15" t="s">
        <v>42</v>
      </c>
      <c r="F31" s="13" t="s">
        <v>43</v>
      </c>
      <c r="G31" s="16" t="n">
        <v>450</v>
      </c>
      <c r="H31" s="14" t="s">
        <v>47</v>
      </c>
    </row>
    <row r="32" customFormat="false" ht="15" hidden="false" customHeight="false" outlineLevel="0" collapsed="false">
      <c r="A32" s="12" t="n">
        <v>46088</v>
      </c>
      <c r="B32" s="13" t="s">
        <v>90</v>
      </c>
      <c r="C32" s="14" t="s">
        <v>48</v>
      </c>
      <c r="D32" s="14" t="s">
        <v>46</v>
      </c>
      <c r="E32" s="15" t="s">
        <v>42</v>
      </c>
      <c r="F32" s="13" t="s">
        <v>49</v>
      </c>
      <c r="G32" s="16" t="n">
        <v>340</v>
      </c>
      <c r="H32" s="14" t="s">
        <v>50</v>
      </c>
    </row>
    <row r="33" customFormat="false" ht="15" hidden="false" customHeight="false" outlineLevel="0" collapsed="false">
      <c r="A33" s="12" t="n">
        <v>46093</v>
      </c>
      <c r="B33" s="13" t="s">
        <v>90</v>
      </c>
      <c r="C33" s="14" t="s">
        <v>51</v>
      </c>
      <c r="D33" s="14" t="s">
        <v>52</v>
      </c>
      <c r="E33" s="15" t="s">
        <v>53</v>
      </c>
      <c r="F33" s="13" t="s">
        <v>43</v>
      </c>
      <c r="G33" s="16" t="n">
        <v>19750</v>
      </c>
      <c r="H33" s="14" t="s">
        <v>54</v>
      </c>
    </row>
    <row r="34" customFormat="false" ht="15" hidden="false" customHeight="false" outlineLevel="0" collapsed="false">
      <c r="A34" s="12" t="n">
        <v>46094</v>
      </c>
      <c r="B34" s="13" t="s">
        <v>90</v>
      </c>
      <c r="C34" s="14" t="s">
        <v>55</v>
      </c>
      <c r="D34" s="14" t="s">
        <v>56</v>
      </c>
      <c r="E34" s="15" t="s">
        <v>57</v>
      </c>
      <c r="F34" s="13" t="s">
        <v>49</v>
      </c>
      <c r="G34" s="16" t="n">
        <v>1360</v>
      </c>
      <c r="H34" s="14" t="s">
        <v>58</v>
      </c>
    </row>
    <row r="35" customFormat="false" ht="15" hidden="false" customHeight="false" outlineLevel="0" collapsed="false">
      <c r="A35" s="12" t="n">
        <v>46096</v>
      </c>
      <c r="B35" s="13" t="s">
        <v>90</v>
      </c>
      <c r="C35" s="14" t="s">
        <v>59</v>
      </c>
      <c r="D35" s="14" t="s">
        <v>56</v>
      </c>
      <c r="E35" s="15" t="s">
        <v>53</v>
      </c>
      <c r="F35" s="13" t="s">
        <v>49</v>
      </c>
      <c r="G35" s="16" t="n">
        <v>1060</v>
      </c>
      <c r="H35" s="14" t="s">
        <v>60</v>
      </c>
    </row>
    <row r="36" customFormat="false" ht="15" hidden="false" customHeight="false" outlineLevel="0" collapsed="false">
      <c r="A36" s="12" t="n">
        <v>46099</v>
      </c>
      <c r="B36" s="13" t="s">
        <v>90</v>
      </c>
      <c r="C36" s="14" t="s">
        <v>61</v>
      </c>
      <c r="D36" s="14" t="s">
        <v>62</v>
      </c>
      <c r="E36" s="15" t="s">
        <v>63</v>
      </c>
      <c r="F36" s="13" t="s">
        <v>49</v>
      </c>
      <c r="G36" s="16" t="n">
        <v>4200</v>
      </c>
      <c r="H36" s="14" t="s">
        <v>64</v>
      </c>
    </row>
    <row r="37" customFormat="false" ht="15" hidden="false" customHeight="false" outlineLevel="0" collapsed="false">
      <c r="A37" s="12" t="n">
        <v>46102</v>
      </c>
      <c r="B37" s="13" t="s">
        <v>90</v>
      </c>
      <c r="C37" s="14" t="s">
        <v>65</v>
      </c>
      <c r="D37" s="14" t="s">
        <v>62</v>
      </c>
      <c r="E37" s="15" t="s">
        <v>63</v>
      </c>
      <c r="F37" s="13" t="s">
        <v>43</v>
      </c>
      <c r="G37" s="16" t="n">
        <v>1900</v>
      </c>
      <c r="H37" s="14" t="s">
        <v>91</v>
      </c>
    </row>
    <row r="38" customFormat="false" ht="15" hidden="false" customHeight="false" outlineLevel="0" collapsed="false">
      <c r="A38" s="12" t="n">
        <v>46103</v>
      </c>
      <c r="B38" s="13" t="s">
        <v>90</v>
      </c>
      <c r="C38" s="14" t="s">
        <v>67</v>
      </c>
      <c r="D38" s="14" t="s">
        <v>68</v>
      </c>
      <c r="E38" s="15" t="s">
        <v>69</v>
      </c>
      <c r="F38" s="13" t="s">
        <v>49</v>
      </c>
      <c r="G38" s="16" t="n">
        <v>1620</v>
      </c>
      <c r="H38" s="14" t="s">
        <v>70</v>
      </c>
    </row>
    <row r="39" customFormat="false" ht="15" hidden="false" customHeight="false" outlineLevel="0" collapsed="false">
      <c r="A39" s="12" t="n">
        <v>46105</v>
      </c>
      <c r="B39" s="13" t="s">
        <v>90</v>
      </c>
      <c r="C39" s="14" t="s">
        <v>71</v>
      </c>
      <c r="D39" s="14" t="s">
        <v>68</v>
      </c>
      <c r="E39" s="15" t="s">
        <v>69</v>
      </c>
      <c r="F39" s="13" t="s">
        <v>49</v>
      </c>
      <c r="G39" s="16" t="n">
        <v>580</v>
      </c>
      <c r="H39" s="14" t="s">
        <v>87</v>
      </c>
    </row>
    <row r="40" customFormat="false" ht="15" hidden="false" customHeight="false" outlineLevel="0" collapsed="false">
      <c r="A40" s="12" t="n">
        <v>46106</v>
      </c>
      <c r="B40" s="13" t="s">
        <v>90</v>
      </c>
      <c r="C40" s="14" t="s">
        <v>73</v>
      </c>
      <c r="D40" s="14" t="s">
        <v>74</v>
      </c>
      <c r="E40" s="15" t="s">
        <v>53</v>
      </c>
      <c r="F40" s="13" t="s">
        <v>49</v>
      </c>
      <c r="G40" s="16" t="n">
        <v>540</v>
      </c>
      <c r="H40" s="14" t="s">
        <v>92</v>
      </c>
    </row>
    <row r="41" customFormat="false" ht="15" hidden="false" customHeight="false" outlineLevel="0" collapsed="false">
      <c r="A41" s="12" t="n">
        <v>46108</v>
      </c>
      <c r="B41" s="13" t="s">
        <v>90</v>
      </c>
      <c r="C41" s="14" t="s">
        <v>76</v>
      </c>
      <c r="D41" s="14" t="s">
        <v>77</v>
      </c>
      <c r="E41" s="15" t="s">
        <v>53</v>
      </c>
      <c r="F41" s="13" t="s">
        <v>43</v>
      </c>
      <c r="G41" s="16" t="n">
        <v>3600</v>
      </c>
      <c r="H41" s="14" t="s">
        <v>93</v>
      </c>
    </row>
    <row r="42" customFormat="false" ht="15" hidden="false" customHeight="false" outlineLevel="0" collapsed="false">
      <c r="A42" s="12" t="n">
        <v>46111</v>
      </c>
      <c r="B42" s="13" t="s">
        <v>90</v>
      </c>
      <c r="C42" s="14" t="s">
        <v>79</v>
      </c>
      <c r="D42" s="14" t="s">
        <v>80</v>
      </c>
      <c r="E42" s="15" t="s">
        <v>53</v>
      </c>
      <c r="F42" s="13" t="s">
        <v>43</v>
      </c>
      <c r="G42" s="16" t="n">
        <v>1100</v>
      </c>
      <c r="H42" s="14" t="s">
        <v>81</v>
      </c>
    </row>
  </sheetData>
  <mergeCells count="1">
    <mergeCell ref="A1:H1"/>
  </mergeCells>
  <dataValidations count="5">
    <dataValidation allowBlank="false" error="Choose one of: Jan, Feb, Mar" errorStyle="stop" errorTitle="Invalid month" operator="between" showDropDown="false" showErrorMessage="true" showInputMessage="false" sqref="B4:B42" type="list">
      <formula1>"Jan,Feb,Mar"</formula1>
      <formula2>0</formula2>
    </dataValidation>
    <dataValidation allowBlank="false" error="Choose one of: Rent &amp; Facilities, Utilities, Payroll &amp; Benefits, Software &amp; Subscriptions, Marketing &amp; Advertising, Travel &amp; Meals, Office Supplies, Professional Fees, Insurance" errorStyle="stop" errorTitle="Invalid category" operator="between" showDropDown="false" showErrorMessage="true" showInputMessage="false" sqref="D4:D42" type="list">
      <formula1>"Rent &amp; Facilities,Utilities,Payroll &amp; Benefits,Software &amp; Subscriptions,Marketing &amp; Advertising,Travel &amp; Meals,Office Supplies,Professional Fees,Insurance"</formula1>
      <formula2>0</formula2>
    </dataValidation>
    <dataValidation allowBlank="false" error="Choose one of: Operations, Sales, Marketing, Engineering, Admin" errorStyle="stop" errorTitle="Invalid department" operator="between" showDropDown="false" showErrorMessage="true" showInputMessage="false" sqref="E4:E42" type="list">
      <formula1>"Operations,Sales,Marketing,Engineering,Admin"</formula1>
      <formula2>0</formula2>
    </dataValidation>
    <dataValidation allowBlank="false" error="Choose one of: Bank Card, ACH, Check, Cash" errorStyle="stop" errorTitle="Invalid payment method" operator="between" showDropDown="false" showErrorMessage="true" showInputMessage="false" sqref="F4:F42" type="list">
      <formula1>"Bank Card,ACH,Check,Cash"</formula1>
      <formula2>0</formula2>
    </dataValidation>
    <dataValidation allowBlank="true" error="Enter a number between 0 and 1000000" errorStyle="stop" errorTitle="Invalid expense amount" operator="between" showDropDown="false" showErrorMessage="true" showInputMessage="false" sqref="G4:G42" type="decimal">
      <formula1>0</formula1>
      <formula2>1000000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8"/>
    <col collapsed="false" customWidth="true" hidden="false" outlineLevel="0" max="3" min="3" style="0" width="16"/>
    <col collapsed="false" customWidth="true" hidden="false" outlineLevel="0" max="4" min="4" style="0" width="50"/>
  </cols>
  <sheetData>
    <row r="1" customFormat="false" ht="30" hidden="false" customHeight="true" outlineLevel="0" collapsed="false">
      <c r="A1" s="5" t="s">
        <v>34</v>
      </c>
      <c r="B1" s="5" t="s">
        <v>94</v>
      </c>
      <c r="C1" s="5" t="s">
        <v>95</v>
      </c>
      <c r="D1" s="5" t="s">
        <v>38</v>
      </c>
    </row>
    <row r="2" customFormat="false" ht="30" hidden="false" customHeight="true" outlineLevel="0" collapsed="false">
      <c r="A2" s="14" t="s">
        <v>41</v>
      </c>
      <c r="B2" s="15" t="s">
        <v>42</v>
      </c>
      <c r="C2" s="15" t="s">
        <v>96</v>
      </c>
      <c r="D2" s="14" t="s">
        <v>97</v>
      </c>
    </row>
    <row r="3" customFormat="false" ht="30" hidden="false" customHeight="true" outlineLevel="0" collapsed="false">
      <c r="A3" s="14" t="s">
        <v>46</v>
      </c>
      <c r="B3" s="15" t="s">
        <v>42</v>
      </c>
      <c r="C3" s="15" t="s">
        <v>98</v>
      </c>
      <c r="D3" s="14" t="s">
        <v>99</v>
      </c>
    </row>
    <row r="4" customFormat="false" ht="30" hidden="false" customHeight="true" outlineLevel="0" collapsed="false">
      <c r="A4" s="14" t="s">
        <v>52</v>
      </c>
      <c r="B4" s="15" t="s">
        <v>53</v>
      </c>
      <c r="C4" s="15" t="s">
        <v>96</v>
      </c>
      <c r="D4" s="14" t="s">
        <v>100</v>
      </c>
    </row>
    <row r="5" customFormat="false" ht="30" hidden="false" customHeight="true" outlineLevel="0" collapsed="false">
      <c r="A5" s="14" t="s">
        <v>56</v>
      </c>
      <c r="B5" s="15" t="s">
        <v>57</v>
      </c>
      <c r="C5" s="15" t="s">
        <v>101</v>
      </c>
      <c r="D5" s="14" t="s">
        <v>102</v>
      </c>
    </row>
    <row r="6" customFormat="false" ht="30" hidden="false" customHeight="true" outlineLevel="0" collapsed="false">
      <c r="A6" s="14" t="s">
        <v>62</v>
      </c>
      <c r="B6" s="15" t="s">
        <v>63</v>
      </c>
      <c r="C6" s="15" t="s">
        <v>103</v>
      </c>
      <c r="D6" s="14" t="s">
        <v>104</v>
      </c>
    </row>
    <row r="7" customFormat="false" ht="30" hidden="false" customHeight="true" outlineLevel="0" collapsed="false">
      <c r="A7" s="14" t="s">
        <v>68</v>
      </c>
      <c r="B7" s="15" t="s">
        <v>69</v>
      </c>
      <c r="C7" s="15" t="s">
        <v>103</v>
      </c>
      <c r="D7" s="14" t="s">
        <v>105</v>
      </c>
    </row>
    <row r="8" customFormat="false" ht="30" hidden="false" customHeight="true" outlineLevel="0" collapsed="false">
      <c r="A8" s="14" t="s">
        <v>74</v>
      </c>
      <c r="B8" s="15" t="s">
        <v>53</v>
      </c>
      <c r="C8" s="15" t="s">
        <v>103</v>
      </c>
      <c r="D8" s="14" t="s">
        <v>106</v>
      </c>
    </row>
    <row r="9" customFormat="false" ht="30" hidden="false" customHeight="true" outlineLevel="0" collapsed="false">
      <c r="A9" s="14" t="s">
        <v>77</v>
      </c>
      <c r="B9" s="15" t="s">
        <v>53</v>
      </c>
      <c r="C9" s="15" t="s">
        <v>103</v>
      </c>
      <c r="D9" s="14" t="s">
        <v>107</v>
      </c>
    </row>
    <row r="10" customFormat="false" ht="30" hidden="false" customHeight="true" outlineLevel="0" collapsed="false">
      <c r="A10" s="14" t="s">
        <v>80</v>
      </c>
      <c r="B10" s="15" t="s">
        <v>53</v>
      </c>
      <c r="C10" s="15" t="s">
        <v>96</v>
      </c>
      <c r="D10" s="14" t="s">
        <v>108</v>
      </c>
    </row>
  </sheetData>
  <dataValidations count="2">
    <dataValidation allowBlank="false" error="Choose one of: Operations, Sales, Marketing, Engineering, Admin" errorStyle="stop" errorTitle="Invalid owner department" operator="between" showDropDown="false" showErrorMessage="true" showInputMessage="false" sqref="B2:B10" type="list">
      <formula1>"Operations,Sales,Marketing,Engineering,Admin"</formula1>
      <formula2>0</formula2>
    </dataValidation>
    <dataValidation allowBlank="false" error="Choose one of: Fixed, Mostly fixed, Mixed, Variable" errorStyle="stop" errorTitle="Invalid behavior" operator="between" showDropDown="false" showErrorMessage="true" showInputMessage="false" sqref="C2:C10" type="list">
      <formula1>"Fixed,Mostly fixed,Mixed,Variable"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8"/>
    <col collapsed="false" customWidth="true" hidden="false" outlineLevel="0" max="6" min="3" style="0" width="14"/>
  </cols>
  <sheetData>
    <row r="1" customFormat="false" ht="30" hidden="false" customHeight="true" outlineLevel="0" collapsed="false">
      <c r="A1" s="3" t="s">
        <v>109</v>
      </c>
      <c r="B1" s="3"/>
      <c r="C1" s="3"/>
      <c r="D1" s="3"/>
      <c r="E1" s="3"/>
      <c r="F1" s="3"/>
    </row>
    <row r="2" customFormat="false" ht="15" hidden="false" customHeight="false" outlineLevel="0" collapsed="false">
      <c r="A2" s="2"/>
    </row>
    <row r="3" customFormat="false" ht="30" hidden="false" customHeight="true" outlineLevel="0" collapsed="false">
      <c r="A3" s="5" t="s">
        <v>34</v>
      </c>
      <c r="B3" s="5" t="s">
        <v>94</v>
      </c>
      <c r="C3" s="5" t="s">
        <v>39</v>
      </c>
      <c r="D3" s="5" t="s">
        <v>82</v>
      </c>
      <c r="E3" s="5" t="s">
        <v>90</v>
      </c>
      <c r="F3" s="5" t="s">
        <v>110</v>
      </c>
    </row>
    <row r="4" customFormat="false" ht="15" hidden="false" customHeight="false" outlineLevel="0" collapsed="false">
      <c r="A4" s="14" t="s">
        <v>41</v>
      </c>
      <c r="B4" s="17" t="str">
        <f aca="false">IFERROR(INDEX(Categories!$B$2:$B$10,MATCH($A4,Categories!$A$2:$A$10,0)),"(unknown owner)")</f>
        <v>Operations</v>
      </c>
      <c r="C4" s="18" t="n">
        <v>4200</v>
      </c>
      <c r="D4" s="18" t="n">
        <v>4200</v>
      </c>
      <c r="E4" s="18" t="n">
        <v>4200</v>
      </c>
      <c r="F4" s="19" t="n">
        <f aca="false">SUM(C4:E4)</f>
        <v>12600</v>
      </c>
    </row>
    <row r="5" customFormat="false" ht="15" hidden="false" customHeight="false" outlineLevel="0" collapsed="false">
      <c r="A5" s="14" t="s">
        <v>46</v>
      </c>
      <c r="B5" s="17" t="str">
        <f aca="false">IFERROR(INDEX(Categories!$B$2:$B$10,MATCH($A5,Categories!$A$2:$A$10,0)),"(unknown owner)")</f>
        <v>Operations</v>
      </c>
      <c r="C5" s="18" t="n">
        <v>700</v>
      </c>
      <c r="D5" s="18" t="n">
        <v>720</v>
      </c>
      <c r="E5" s="18" t="n">
        <v>730</v>
      </c>
      <c r="F5" s="19" t="n">
        <f aca="false">SUM(C5:E5)</f>
        <v>2150</v>
      </c>
    </row>
    <row r="6" customFormat="false" ht="15" hidden="false" customHeight="false" outlineLevel="0" collapsed="false">
      <c r="A6" s="14" t="s">
        <v>52</v>
      </c>
      <c r="B6" s="17" t="str">
        <f aca="false">IFERROR(INDEX(Categories!$B$2:$B$10,MATCH($A6,Categories!$A$2:$A$10,0)),"(unknown owner)")</f>
        <v>Admin</v>
      </c>
      <c r="C6" s="18" t="n">
        <v>19000</v>
      </c>
      <c r="D6" s="18" t="n">
        <v>19200</v>
      </c>
      <c r="E6" s="18" t="n">
        <v>19500</v>
      </c>
      <c r="F6" s="19" t="n">
        <f aca="false">SUM(C6:E6)</f>
        <v>57700</v>
      </c>
    </row>
    <row r="7" customFormat="false" ht="15" hidden="false" customHeight="false" outlineLevel="0" collapsed="false">
      <c r="A7" s="14" t="s">
        <v>56</v>
      </c>
      <c r="B7" s="17" t="str">
        <f aca="false">IFERROR(INDEX(Categories!$B$2:$B$10,MATCH($A7,Categories!$A$2:$A$10,0)),"(unknown owner)")</f>
        <v>Engineering</v>
      </c>
      <c r="C7" s="18" t="n">
        <v>2100</v>
      </c>
      <c r="D7" s="18" t="n">
        <v>2200</v>
      </c>
      <c r="E7" s="18" t="n">
        <v>2300</v>
      </c>
      <c r="F7" s="19" t="n">
        <f aca="false">SUM(C7:E7)</f>
        <v>6600</v>
      </c>
    </row>
    <row r="8" customFormat="false" ht="15" hidden="false" customHeight="false" outlineLevel="0" collapsed="false">
      <c r="A8" s="14" t="s">
        <v>62</v>
      </c>
      <c r="B8" s="17" t="str">
        <f aca="false">IFERROR(INDEX(Categories!$B$2:$B$10,MATCH($A8,Categories!$A$2:$A$10,0)),"(unknown owner)")</f>
        <v>Marketing</v>
      </c>
      <c r="C8" s="18" t="n">
        <v>4500</v>
      </c>
      <c r="D8" s="18" t="n">
        <v>4800</v>
      </c>
      <c r="E8" s="18" t="n">
        <v>5200</v>
      </c>
      <c r="F8" s="19" t="n">
        <f aca="false">SUM(C8:E8)</f>
        <v>14500</v>
      </c>
    </row>
    <row r="9" customFormat="false" ht="15" hidden="false" customHeight="false" outlineLevel="0" collapsed="false">
      <c r="A9" s="14" t="s">
        <v>68</v>
      </c>
      <c r="B9" s="17" t="str">
        <f aca="false">IFERROR(INDEX(Categories!$B$2:$B$10,MATCH($A9,Categories!$A$2:$A$10,0)),"(unknown owner)")</f>
        <v>Sales</v>
      </c>
      <c r="C9" s="18" t="n">
        <v>1200</v>
      </c>
      <c r="D9" s="18" t="n">
        <v>1500</v>
      </c>
      <c r="E9" s="18" t="n">
        <v>1800</v>
      </c>
      <c r="F9" s="19" t="n">
        <f aca="false">SUM(C9:E9)</f>
        <v>4500</v>
      </c>
    </row>
    <row r="10" customFormat="false" ht="15" hidden="false" customHeight="false" outlineLevel="0" collapsed="false">
      <c r="A10" s="14" t="s">
        <v>74</v>
      </c>
      <c r="B10" s="17" t="str">
        <f aca="false">IFERROR(INDEX(Categories!$B$2:$B$10,MATCH($A10,Categories!$A$2:$A$10,0)),"(unknown owner)")</f>
        <v>Admin</v>
      </c>
      <c r="C10" s="18" t="n">
        <v>650</v>
      </c>
      <c r="D10" s="18" t="n">
        <v>650</v>
      </c>
      <c r="E10" s="18" t="n">
        <v>700</v>
      </c>
      <c r="F10" s="19" t="n">
        <f aca="false">SUM(C10:E10)</f>
        <v>2000</v>
      </c>
    </row>
    <row r="11" customFormat="false" ht="15" hidden="false" customHeight="false" outlineLevel="0" collapsed="false">
      <c r="A11" s="14" t="s">
        <v>77</v>
      </c>
      <c r="B11" s="17" t="str">
        <f aca="false">IFERROR(INDEX(Categories!$B$2:$B$10,MATCH($A11,Categories!$A$2:$A$10,0)),"(unknown owner)")</f>
        <v>Admin</v>
      </c>
      <c r="C11" s="18" t="n">
        <v>2500</v>
      </c>
      <c r="D11" s="18" t="n">
        <v>2500</v>
      </c>
      <c r="E11" s="18" t="n">
        <v>3000</v>
      </c>
      <c r="F11" s="19" t="n">
        <f aca="false">SUM(C11:E11)</f>
        <v>8000</v>
      </c>
    </row>
    <row r="12" customFormat="false" ht="15" hidden="false" customHeight="false" outlineLevel="0" collapsed="false">
      <c r="A12" s="14" t="s">
        <v>80</v>
      </c>
      <c r="B12" s="17" t="str">
        <f aca="false">IFERROR(INDEX(Categories!$B$2:$B$10,MATCH($A12,Categories!$A$2:$A$10,0)),"(unknown owner)")</f>
        <v>Admin</v>
      </c>
      <c r="C12" s="18" t="n">
        <v>1100</v>
      </c>
      <c r="D12" s="18" t="n">
        <v>1100</v>
      </c>
      <c r="E12" s="18" t="n">
        <v>1100</v>
      </c>
      <c r="F12" s="19" t="n">
        <f aca="false">SUM(C12:E12)</f>
        <v>3300</v>
      </c>
    </row>
  </sheetData>
  <mergeCells count="1">
    <mergeCell ref="A1:F1"/>
  </mergeCells>
  <dataValidations count="2">
    <dataValidation allowBlank="false" error="Choose one of: Rent &amp; Facilities, Utilities, Payroll &amp; Benefits, Software &amp; Subscriptions, Marketing &amp; Advertising, Travel &amp; Meals, Office Supplies, Professional Fees, Insurance" errorStyle="stop" errorTitle="Invalid category" operator="between" showDropDown="false" showErrorMessage="true" showInputMessage="false" sqref="A4:A12" type="list">
      <formula1>"Rent &amp; Facilities,Utilities,Payroll &amp; Benefits,Software &amp; Subscriptions,Marketing &amp; Advertising,Travel &amp; Meals,Office Supplies,Professional Fees,Insurance"</formula1>
      <formula2>0</formula2>
    </dataValidation>
    <dataValidation allowBlank="true" error="Enter a number between 0 and 1000000" errorStyle="stop" errorTitle="Invalid budget amount" operator="between" showDropDown="false" showErrorMessage="true" showInputMessage="false" sqref="C4:E12" type="decimal">
      <formula1>0</formula1>
      <formula2>1000000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8"/>
    <col collapsed="false" customWidth="true" hidden="false" outlineLevel="0" max="5" min="3" style="0" width="14"/>
    <col collapsed="false" customWidth="true" hidden="false" outlineLevel="0" max="6" min="6" style="0" width="12"/>
    <col collapsed="false" customWidth="true" hidden="false" outlineLevel="0" max="7" min="7" style="0" width="16"/>
    <col collapsed="false" customWidth="true" hidden="false" outlineLevel="0" max="8" min="8" style="0" width="15"/>
    <col collapsed="false" customWidth="true" hidden="false" outlineLevel="0" max="9" min="9" style="0" width="12"/>
  </cols>
  <sheetData>
    <row r="1" customFormat="false" ht="30" hidden="false" customHeight="true" outlineLevel="0" collapsed="false">
      <c r="A1" s="3" t="s">
        <v>111</v>
      </c>
      <c r="B1" s="3"/>
      <c r="C1" s="3"/>
      <c r="D1" s="3"/>
      <c r="E1" s="3"/>
      <c r="F1" s="3"/>
      <c r="G1" s="3"/>
      <c r="H1" s="3"/>
      <c r="I1" s="3"/>
    </row>
    <row r="2" customFormat="false" ht="26.85" hidden="false" customHeight="false" outlineLevel="0" collapsed="false">
      <c r="A2" s="6" t="s">
        <v>112</v>
      </c>
      <c r="B2" s="20" t="str">
        <f aca="false">Dashboard!$B$3</f>
        <v>Jan</v>
      </c>
      <c r="C2" s="11"/>
      <c r="D2" s="11"/>
      <c r="E2" s="11"/>
      <c r="F2" s="11"/>
      <c r="G2" s="11"/>
      <c r="H2" s="2"/>
    </row>
    <row r="3" customFormat="false" ht="15" hidden="false" customHeight="false" outlineLevel="0" collapsed="false">
      <c r="A3" s="2"/>
      <c r="B3" s="11"/>
      <c r="C3" s="11"/>
      <c r="D3" s="11"/>
      <c r="E3" s="11"/>
      <c r="F3" s="11"/>
      <c r="G3" s="11"/>
      <c r="H3" s="2"/>
    </row>
    <row r="4" customFormat="false" ht="30" hidden="false" customHeight="true" outlineLevel="0" collapsed="false">
      <c r="A4" s="5" t="s">
        <v>34</v>
      </c>
      <c r="B4" s="5" t="s">
        <v>94</v>
      </c>
      <c r="C4" s="5" t="s">
        <v>113</v>
      </c>
      <c r="D4" s="5" t="s">
        <v>114</v>
      </c>
      <c r="E4" s="5" t="s">
        <v>115</v>
      </c>
      <c r="F4" s="5" t="s">
        <v>116</v>
      </c>
      <c r="G4" s="5" t="s">
        <v>117</v>
      </c>
      <c r="H4" s="5" t="s">
        <v>118</v>
      </c>
      <c r="I4" s="5" t="s">
        <v>119</v>
      </c>
    </row>
    <row r="5" customFormat="false" ht="15" hidden="false" customHeight="false" outlineLevel="0" collapsed="false">
      <c r="A5" s="21" t="str">
        <f aca="false">Categories!A2</f>
        <v>Rent &amp; Facilities</v>
      </c>
      <c r="B5" s="17" t="str">
        <f aca="false">IFERROR(INDEX(Categories!$B$2:$B$10,MATCH($A5,Categories!$A$2:$A$10,0)),"(unknown owner)")</f>
        <v>Operations</v>
      </c>
      <c r="C5" s="22" t="n">
        <f aca="false">SUMIFS('Expense Log'!$G$4:$G$42,'Expense Log'!$D$4:$D$42,$A5,'Expense Log'!$B$4:$B$42,$B$2)</f>
        <v>4200</v>
      </c>
      <c r="D5" s="22" t="n">
        <f aca="false">IFERROR(INDEX('Monthly Budget'!$C$4:$E$12,MATCH($A5,'Monthly Budget'!$A$4:$A$12,0),MATCH($B$2,'Monthly Budget'!$C$3:$E$3,0)),0)</f>
        <v>4200</v>
      </c>
      <c r="E5" s="22" t="n">
        <f aca="false">C5-D5</f>
        <v>0</v>
      </c>
      <c r="F5" s="23" t="n">
        <f aca="false">IFERROR(E5/ABS(D5),0)</f>
        <v>0</v>
      </c>
      <c r="G5" s="22" t="n">
        <f aca="false">ABS(E5)</f>
        <v>0</v>
      </c>
      <c r="H5" s="24" t="n">
        <f aca="false">IF(G5&gt;500,1,IF(ABS(F5)&gt;0.1,1,0))</f>
        <v>0</v>
      </c>
      <c r="I5" s="20" t="str">
        <f aca="false">IF(H5=1,"Review","OK")</f>
        <v>OK</v>
      </c>
    </row>
    <row r="6" customFormat="false" ht="15" hidden="false" customHeight="false" outlineLevel="0" collapsed="false">
      <c r="A6" s="21" t="str">
        <f aca="false">Categories!A3</f>
        <v>Utilities</v>
      </c>
      <c r="B6" s="17" t="str">
        <f aca="false">IFERROR(INDEX(Categories!$B$2:$B$10,MATCH($A6,Categories!$A$2:$A$10,0)),"(unknown owner)")</f>
        <v>Operations</v>
      </c>
      <c r="C6" s="22" t="n">
        <f aca="false">SUMIFS('Expense Log'!$G$4:$G$42,'Expense Log'!$D$4:$D$42,$A6,'Expense Log'!$B$4:$B$42,$B$2)</f>
        <v>740</v>
      </c>
      <c r="D6" s="22" t="n">
        <f aca="false">IFERROR(INDEX('Monthly Budget'!$C$4:$E$12,MATCH($A6,'Monthly Budget'!$A$4:$A$12,0),MATCH($B$2,'Monthly Budget'!$C$3:$E$3,0)),0)</f>
        <v>700</v>
      </c>
      <c r="E6" s="22" t="n">
        <f aca="false">C6-D6</f>
        <v>40</v>
      </c>
      <c r="F6" s="23" t="n">
        <f aca="false">IFERROR(E6/ABS(D6),0)</f>
        <v>0.0571428571428571</v>
      </c>
      <c r="G6" s="22" t="n">
        <f aca="false">ABS(E6)</f>
        <v>40</v>
      </c>
      <c r="H6" s="24" t="n">
        <f aca="false">IF(G6&gt;500,1,IF(ABS(F6)&gt;0.1,1,0))</f>
        <v>0</v>
      </c>
      <c r="I6" s="20" t="str">
        <f aca="false">IF(H6=1,"Review","OK")</f>
        <v>OK</v>
      </c>
    </row>
    <row r="7" customFormat="false" ht="15" hidden="false" customHeight="false" outlineLevel="0" collapsed="false">
      <c r="A7" s="21" t="str">
        <f aca="false">Categories!A4</f>
        <v>Payroll &amp; Benefits</v>
      </c>
      <c r="B7" s="17" t="str">
        <f aca="false">IFERROR(INDEX(Categories!$B$2:$B$10,MATCH($A7,Categories!$A$2:$A$10,0)),"(unknown owner)")</f>
        <v>Admin</v>
      </c>
      <c r="C7" s="22" t="n">
        <f aca="false">SUMIFS('Expense Log'!$G$4:$G$42,'Expense Log'!$D$4:$D$42,$A7,'Expense Log'!$B$4:$B$42,$B$2)</f>
        <v>18500</v>
      </c>
      <c r="D7" s="22" t="n">
        <f aca="false">IFERROR(INDEX('Monthly Budget'!$C$4:$E$12,MATCH($A7,'Monthly Budget'!$A$4:$A$12,0),MATCH($B$2,'Monthly Budget'!$C$3:$E$3,0)),0)</f>
        <v>19000</v>
      </c>
      <c r="E7" s="22" t="n">
        <f aca="false">C7-D7</f>
        <v>-500</v>
      </c>
      <c r="F7" s="23" t="n">
        <f aca="false">IFERROR(E7/ABS(D7),0)</f>
        <v>-0.0263157894736842</v>
      </c>
      <c r="G7" s="22" t="n">
        <f aca="false">ABS(E7)</f>
        <v>500</v>
      </c>
      <c r="H7" s="24" t="n">
        <f aca="false">IF(G7&gt;500,1,IF(ABS(F7)&gt;0.1,1,0))</f>
        <v>0</v>
      </c>
      <c r="I7" s="20" t="str">
        <f aca="false">IF(H7=1,"Review","OK")</f>
        <v>OK</v>
      </c>
    </row>
    <row r="8" customFormat="false" ht="15" hidden="false" customHeight="false" outlineLevel="0" collapsed="false">
      <c r="A8" s="21" t="str">
        <f aca="false">Categories!A5</f>
        <v>Software &amp; Subscriptions</v>
      </c>
      <c r="B8" s="17" t="str">
        <f aca="false">IFERROR(INDEX(Categories!$B$2:$B$10,MATCH($A8,Categories!$A$2:$A$10,0)),"(unknown owner)")</f>
        <v>Engineering</v>
      </c>
      <c r="C8" s="22" t="n">
        <f aca="false">SUMIFS('Expense Log'!$G$4:$G$42,'Expense Log'!$D$4:$D$42,$A8,'Expense Log'!$B$4:$B$42,$B$2)</f>
        <v>2320</v>
      </c>
      <c r="D8" s="22" t="n">
        <f aca="false">IFERROR(INDEX('Monthly Budget'!$C$4:$E$12,MATCH($A8,'Monthly Budget'!$A$4:$A$12,0),MATCH($B$2,'Monthly Budget'!$C$3:$E$3,0)),0)</f>
        <v>2100</v>
      </c>
      <c r="E8" s="22" t="n">
        <f aca="false">C8-D8</f>
        <v>220</v>
      </c>
      <c r="F8" s="23" t="n">
        <f aca="false">IFERROR(E8/ABS(D8),0)</f>
        <v>0.104761904761905</v>
      </c>
      <c r="G8" s="22" t="n">
        <f aca="false">ABS(E8)</f>
        <v>220</v>
      </c>
      <c r="H8" s="24" t="n">
        <f aca="false">IF(G8&gt;500,1,IF(ABS(F8)&gt;0.1,1,0))</f>
        <v>1</v>
      </c>
      <c r="I8" s="20" t="str">
        <f aca="false">IF(H8=1,"Review","OK")</f>
        <v>Review</v>
      </c>
    </row>
    <row r="9" customFormat="false" ht="15" hidden="false" customHeight="false" outlineLevel="0" collapsed="false">
      <c r="A9" s="21" t="str">
        <f aca="false">Categories!A6</f>
        <v>Marketing &amp; Advertising</v>
      </c>
      <c r="B9" s="17" t="str">
        <f aca="false">IFERROR(INDEX(Categories!$B$2:$B$10,MATCH($A9,Categories!$A$2:$A$10,0)),"(unknown owner)")</f>
        <v>Marketing</v>
      </c>
      <c r="C9" s="22" t="n">
        <f aca="false">SUMIFS('Expense Log'!$G$4:$G$42,'Expense Log'!$D$4:$D$42,$A9,'Expense Log'!$B$4:$B$42,$B$2)</f>
        <v>5400</v>
      </c>
      <c r="D9" s="22" t="n">
        <f aca="false">IFERROR(INDEX('Monthly Budget'!$C$4:$E$12,MATCH($A9,'Monthly Budget'!$A$4:$A$12,0),MATCH($B$2,'Monthly Budget'!$C$3:$E$3,0)),0)</f>
        <v>4500</v>
      </c>
      <c r="E9" s="22" t="n">
        <f aca="false">C9-D9</f>
        <v>900</v>
      </c>
      <c r="F9" s="23" t="n">
        <f aca="false">IFERROR(E9/ABS(D9),0)</f>
        <v>0.2</v>
      </c>
      <c r="G9" s="22" t="n">
        <f aca="false">ABS(E9)</f>
        <v>900</v>
      </c>
      <c r="H9" s="24" t="n">
        <f aca="false">IF(G9&gt;500,1,IF(ABS(F9)&gt;0.1,1,0))</f>
        <v>1</v>
      </c>
      <c r="I9" s="20" t="str">
        <f aca="false">IF(H9=1,"Review","OK")</f>
        <v>Review</v>
      </c>
    </row>
    <row r="10" customFormat="false" ht="15" hidden="false" customHeight="false" outlineLevel="0" collapsed="false">
      <c r="A10" s="21" t="str">
        <f aca="false">Categories!A7</f>
        <v>Travel &amp; Meals</v>
      </c>
      <c r="B10" s="17" t="str">
        <f aca="false">IFERROR(INDEX(Categories!$B$2:$B$10,MATCH($A10,Categories!$A$2:$A$10,0)),"(unknown owner)")</f>
        <v>Sales</v>
      </c>
      <c r="C10" s="22" t="n">
        <f aca="false">SUMIFS('Expense Log'!$G$4:$G$42,'Expense Log'!$D$4:$D$42,$A10,'Expense Log'!$B$4:$B$42,$B$2)</f>
        <v>1850</v>
      </c>
      <c r="D10" s="22" t="n">
        <f aca="false">IFERROR(INDEX('Monthly Budget'!$C$4:$E$12,MATCH($A10,'Monthly Budget'!$A$4:$A$12,0),MATCH($B$2,'Monthly Budget'!$C$3:$E$3,0)),0)</f>
        <v>1200</v>
      </c>
      <c r="E10" s="22" t="n">
        <f aca="false">C10-D10</f>
        <v>650</v>
      </c>
      <c r="F10" s="23" t="n">
        <f aca="false">IFERROR(E10/ABS(D10),0)</f>
        <v>0.541666666666667</v>
      </c>
      <c r="G10" s="22" t="n">
        <f aca="false">ABS(E10)</f>
        <v>650</v>
      </c>
      <c r="H10" s="24" t="n">
        <f aca="false">IF(G10&gt;500,1,IF(ABS(F10)&gt;0.1,1,0))</f>
        <v>1</v>
      </c>
      <c r="I10" s="20" t="str">
        <f aca="false">IF(H10=1,"Review","OK")</f>
        <v>Review</v>
      </c>
    </row>
    <row r="11" customFormat="false" ht="15" hidden="false" customHeight="false" outlineLevel="0" collapsed="false">
      <c r="A11" s="21" t="str">
        <f aca="false">Categories!A8</f>
        <v>Office Supplies</v>
      </c>
      <c r="B11" s="17" t="str">
        <f aca="false">IFERROR(INDEX(Categories!$B$2:$B$10,MATCH($A11,Categories!$A$2:$A$10,0)),"(unknown owner)")</f>
        <v>Admin</v>
      </c>
      <c r="C11" s="22" t="n">
        <f aca="false">SUMIFS('Expense Log'!$G$4:$G$42,'Expense Log'!$D$4:$D$42,$A11,'Expense Log'!$B$4:$B$42,$B$2)</f>
        <v>620</v>
      </c>
      <c r="D11" s="22" t="n">
        <f aca="false">IFERROR(INDEX('Monthly Budget'!$C$4:$E$12,MATCH($A11,'Monthly Budget'!$A$4:$A$12,0),MATCH($B$2,'Monthly Budget'!$C$3:$E$3,0)),0)</f>
        <v>650</v>
      </c>
      <c r="E11" s="22" t="n">
        <f aca="false">C11-D11</f>
        <v>-30</v>
      </c>
      <c r="F11" s="23" t="n">
        <f aca="false">IFERROR(E11/ABS(D11),0)</f>
        <v>-0.0461538461538462</v>
      </c>
      <c r="G11" s="22" t="n">
        <f aca="false">ABS(E11)</f>
        <v>30</v>
      </c>
      <c r="H11" s="24" t="n">
        <f aca="false">IF(G11&gt;500,1,IF(ABS(F11)&gt;0.1,1,0))</f>
        <v>0</v>
      </c>
      <c r="I11" s="20" t="str">
        <f aca="false">IF(H11=1,"Review","OK")</f>
        <v>OK</v>
      </c>
    </row>
    <row r="12" customFormat="false" ht="15" hidden="false" customHeight="false" outlineLevel="0" collapsed="false">
      <c r="A12" s="21" t="str">
        <f aca="false">Categories!A9</f>
        <v>Professional Fees</v>
      </c>
      <c r="B12" s="17" t="str">
        <f aca="false">IFERROR(INDEX(Categories!$B$2:$B$10,MATCH($A12,Categories!$A$2:$A$10,0)),"(unknown owner)")</f>
        <v>Admin</v>
      </c>
      <c r="C12" s="22" t="n">
        <f aca="false">SUMIFS('Expense Log'!$G$4:$G$42,'Expense Log'!$D$4:$D$42,$A12,'Expense Log'!$B$4:$B$42,$B$2)</f>
        <v>3100</v>
      </c>
      <c r="D12" s="22" t="n">
        <f aca="false">IFERROR(INDEX('Monthly Budget'!$C$4:$E$12,MATCH($A12,'Monthly Budget'!$A$4:$A$12,0),MATCH($B$2,'Monthly Budget'!$C$3:$E$3,0)),0)</f>
        <v>2500</v>
      </c>
      <c r="E12" s="22" t="n">
        <f aca="false">C12-D12</f>
        <v>600</v>
      </c>
      <c r="F12" s="23" t="n">
        <f aca="false">IFERROR(E12/ABS(D12),0)</f>
        <v>0.24</v>
      </c>
      <c r="G12" s="22" t="n">
        <f aca="false">ABS(E12)</f>
        <v>600</v>
      </c>
      <c r="H12" s="24" t="n">
        <f aca="false">IF(G12&gt;500,1,IF(ABS(F12)&gt;0.1,1,0))</f>
        <v>1</v>
      </c>
      <c r="I12" s="20" t="str">
        <f aca="false">IF(H12=1,"Review","OK")</f>
        <v>Review</v>
      </c>
    </row>
    <row r="13" customFormat="false" ht="15" hidden="false" customHeight="false" outlineLevel="0" collapsed="false">
      <c r="A13" s="21" t="str">
        <f aca="false">Categories!A10</f>
        <v>Insurance</v>
      </c>
      <c r="B13" s="17" t="str">
        <f aca="false">IFERROR(INDEX(Categories!$B$2:$B$10,MATCH($A13,Categories!$A$2:$A$10,0)),"(unknown owner)")</f>
        <v>Admin</v>
      </c>
      <c r="C13" s="22" t="n">
        <f aca="false">SUMIFS('Expense Log'!$G$4:$G$42,'Expense Log'!$D$4:$D$42,$A13,'Expense Log'!$B$4:$B$42,$B$2)</f>
        <v>1150</v>
      </c>
      <c r="D13" s="22" t="n">
        <f aca="false">IFERROR(INDEX('Monthly Budget'!$C$4:$E$12,MATCH($A13,'Monthly Budget'!$A$4:$A$12,0),MATCH($B$2,'Monthly Budget'!$C$3:$E$3,0)),0)</f>
        <v>1100</v>
      </c>
      <c r="E13" s="22" t="n">
        <f aca="false">C13-D13</f>
        <v>50</v>
      </c>
      <c r="F13" s="23" t="n">
        <f aca="false">IFERROR(E13/ABS(D13),0)</f>
        <v>0.0454545454545455</v>
      </c>
      <c r="G13" s="22" t="n">
        <f aca="false">ABS(E13)</f>
        <v>50</v>
      </c>
      <c r="H13" s="24" t="n">
        <f aca="false">IF(G13&gt;500,1,IF(ABS(F13)&gt;0.1,1,0))</f>
        <v>0</v>
      </c>
      <c r="I13" s="20" t="str">
        <f aca="false">IF(H13=1,"Review","OK")</f>
        <v>OK</v>
      </c>
    </row>
  </sheetData>
  <mergeCells count="1">
    <mergeCell ref="A1:I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28"/>
    <col collapsed="false" customWidth="true" hidden="false" outlineLevel="0" max="3" min="3" style="0" width="18"/>
    <col collapsed="false" customWidth="true" hidden="false" outlineLevel="0" max="6" min="4" style="0" width="14"/>
  </cols>
  <sheetData>
    <row r="1" customFormat="false" ht="22.0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/>
      <c r="B2" s="2"/>
    </row>
    <row r="3" customFormat="false" ht="15" hidden="false" customHeight="false" outlineLevel="0" collapsed="false">
      <c r="A3" s="6" t="s">
        <v>120</v>
      </c>
      <c r="B3" s="25" t="s">
        <v>39</v>
      </c>
    </row>
    <row r="4" customFormat="false" ht="15" hidden="false" customHeight="false" outlineLevel="0" collapsed="false">
      <c r="A4" s="2"/>
      <c r="B4" s="2"/>
    </row>
    <row r="5" customFormat="false" ht="15" hidden="false" customHeight="true" outlineLevel="0" collapsed="false">
      <c r="A5" s="26" t="s">
        <v>121</v>
      </c>
      <c r="B5" s="26"/>
      <c r="C5" s="26"/>
      <c r="D5" s="26"/>
      <c r="E5" s="26"/>
      <c r="F5" s="26"/>
    </row>
    <row r="6" customFormat="false" ht="30" hidden="false" customHeight="true" outlineLevel="0" collapsed="false">
      <c r="A6" s="5" t="s">
        <v>122</v>
      </c>
      <c r="B6" s="5" t="s">
        <v>123</v>
      </c>
      <c r="C6" s="5" t="s">
        <v>38</v>
      </c>
    </row>
    <row r="7" customFormat="false" ht="39.55" hidden="false" customHeight="false" outlineLevel="0" collapsed="false">
      <c r="A7" s="6" t="s">
        <v>124</v>
      </c>
      <c r="B7" s="27" t="n">
        <f aca="false">SUM(Variance!$C$5:$C$13)</f>
        <v>37880</v>
      </c>
      <c r="C7" s="8" t="s">
        <v>125</v>
      </c>
    </row>
    <row r="8" customFormat="false" ht="39.55" hidden="false" customHeight="false" outlineLevel="0" collapsed="false">
      <c r="A8" s="6" t="s">
        <v>126</v>
      </c>
      <c r="B8" s="27" t="n">
        <f aca="false">SUM(Variance!$D$5:$D$13)</f>
        <v>35950</v>
      </c>
      <c r="C8" s="8" t="s">
        <v>127</v>
      </c>
    </row>
    <row r="9" customFormat="false" ht="52.2" hidden="false" customHeight="false" outlineLevel="0" collapsed="false">
      <c r="A9" s="6" t="s">
        <v>115</v>
      </c>
      <c r="B9" s="27" t="n">
        <f aca="false">B7-B8</f>
        <v>1930</v>
      </c>
      <c r="C9" s="8" t="s">
        <v>128</v>
      </c>
    </row>
    <row r="10" customFormat="false" ht="39.55" hidden="false" customHeight="false" outlineLevel="0" collapsed="false">
      <c r="A10" s="6" t="s">
        <v>116</v>
      </c>
      <c r="B10" s="28" t="n">
        <f aca="false">IFERROR(B9/ABS(B8),0)</f>
        <v>0.0536856745479833</v>
      </c>
      <c r="C10" s="8" t="s">
        <v>129</v>
      </c>
    </row>
    <row r="11" customFormat="false" ht="52.2" hidden="false" customHeight="false" outlineLevel="0" collapsed="false">
      <c r="A11" s="6" t="s">
        <v>130</v>
      </c>
      <c r="B11" s="29" t="n">
        <f aca="false">SUM(Variance!$H$5:$H$13)</f>
        <v>4</v>
      </c>
      <c r="C11" s="8" t="s">
        <v>131</v>
      </c>
    </row>
    <row r="12" customFormat="false" ht="15" hidden="false" customHeight="false" outlineLevel="0" collapsed="false">
      <c r="A12" s="2"/>
      <c r="B12" s="2"/>
    </row>
    <row r="13" customFormat="false" ht="15" hidden="false" customHeight="true" outlineLevel="0" collapsed="false">
      <c r="A13" s="26" t="s">
        <v>132</v>
      </c>
      <c r="B13" s="26"/>
      <c r="C13" s="26"/>
      <c r="D13" s="26"/>
    </row>
    <row r="14" customFormat="false" ht="30" hidden="false" customHeight="true" outlineLevel="0" collapsed="false">
      <c r="A14" s="5" t="s">
        <v>133</v>
      </c>
      <c r="B14" s="5" t="s">
        <v>34</v>
      </c>
      <c r="C14" s="5" t="s">
        <v>117</v>
      </c>
      <c r="D14" s="5" t="s">
        <v>119</v>
      </c>
    </row>
    <row r="15" customFormat="false" ht="30" hidden="false" customHeight="true" outlineLevel="0" collapsed="false">
      <c r="A15" s="30" t="n">
        <v>1</v>
      </c>
      <c r="B15" s="31" t="str">
        <f aca="false">INDEX(Variance!$A$5:$A$13,MATCH(C15,Variance!$G$5:$G$13,0))</f>
        <v>Marketing &amp; Advertising</v>
      </c>
      <c r="C15" s="32" t="n">
        <f aca="false">LARGE(Variance!$G$5:$G$13,1)</f>
        <v>900</v>
      </c>
      <c r="D15" s="33" t="str">
        <f aca="false">INDEX(Variance!$I$5:$I$13,MATCH(C15,Variance!$G$5:$G$13,0))</f>
        <v>Review</v>
      </c>
    </row>
    <row r="16" customFormat="false" ht="30" hidden="false" customHeight="true" outlineLevel="0" collapsed="false">
      <c r="A16" s="30" t="n">
        <v>2</v>
      </c>
      <c r="B16" s="31" t="str">
        <f aca="false">INDEX(Variance!$A$5:$A$13,MATCH(C16,Variance!$G$5:$G$13,0))</f>
        <v>Travel &amp; Meals</v>
      </c>
      <c r="C16" s="32" t="n">
        <f aca="false">LARGE(Variance!$G$5:$G$13,2)</f>
        <v>650</v>
      </c>
      <c r="D16" s="33" t="str">
        <f aca="false">INDEX(Variance!$I$5:$I$13,MATCH(C16,Variance!$G$5:$G$13,0))</f>
        <v>Review</v>
      </c>
    </row>
    <row r="17" customFormat="false" ht="30" hidden="false" customHeight="true" outlineLevel="0" collapsed="false">
      <c r="A17" s="30" t="n">
        <v>3</v>
      </c>
      <c r="B17" s="31" t="str">
        <f aca="false">INDEX(Variance!$A$5:$A$13,MATCH(C17,Variance!$G$5:$G$13,0))</f>
        <v>Professional Fees</v>
      </c>
      <c r="C17" s="32" t="n">
        <f aca="false">LARGE(Variance!$G$5:$G$13,3)</f>
        <v>600</v>
      </c>
      <c r="D17" s="33" t="str">
        <f aca="false">INDEX(Variance!$I$5:$I$13,MATCH(C17,Variance!$G$5:$G$13,0))</f>
        <v>Review</v>
      </c>
    </row>
    <row r="18" customFormat="false" ht="15" hidden="false" customHeight="false" outlineLevel="0" collapsed="false">
      <c r="A18" s="2"/>
      <c r="B18" s="2"/>
    </row>
    <row r="19" customFormat="false" ht="15" hidden="false" customHeight="false" outlineLevel="0" collapsed="false">
      <c r="A19" s="2"/>
      <c r="B19" s="2"/>
    </row>
    <row r="20" customFormat="false" ht="15" hidden="false" customHeight="true" outlineLevel="0" collapsed="false">
      <c r="A20" s="26" t="s">
        <v>134</v>
      </c>
      <c r="B20" s="26"/>
      <c r="C20" s="26"/>
      <c r="D20" s="26"/>
    </row>
    <row r="21" customFormat="false" ht="30" hidden="false" customHeight="true" outlineLevel="0" collapsed="false">
      <c r="A21" s="5" t="s">
        <v>36</v>
      </c>
      <c r="B21" s="5" t="s">
        <v>37</v>
      </c>
    </row>
    <row r="22" customFormat="false" ht="15" hidden="false" customHeight="false" outlineLevel="0" collapsed="false">
      <c r="A22" s="6" t="s">
        <v>49</v>
      </c>
      <c r="B22" s="34" t="n">
        <f aca="false">SUMIFS('Expense Log'!$G$4:$G$42,'Expense Log'!$F$4:$F$42,$A22,'Expense Log'!$B$4:$B$42,$B$3)</f>
        <v>8770</v>
      </c>
    </row>
    <row r="23" customFormat="false" ht="15" hidden="false" customHeight="false" outlineLevel="0" collapsed="false">
      <c r="A23" s="6" t="s">
        <v>43</v>
      </c>
      <c r="B23" s="34" t="n">
        <f aca="false">SUMIFS('Expense Log'!$G$4:$G$42,'Expense Log'!$F$4:$F$42,$A23,'Expense Log'!$B$4:$B$42,$B$3)</f>
        <v>29110</v>
      </c>
    </row>
    <row r="24" customFormat="false" ht="15" hidden="false" customHeight="false" outlineLevel="0" collapsed="false">
      <c r="A24" s="6" t="s">
        <v>135</v>
      </c>
      <c r="B24" s="34" t="n">
        <f aca="false">SUMIFS('Expense Log'!$G$4:$G$42,'Expense Log'!$F$4:$F$42,$A24,'Expense Log'!$B$4:$B$42,$B$3)</f>
        <v>0</v>
      </c>
    </row>
    <row r="25" customFormat="false" ht="15" hidden="false" customHeight="false" outlineLevel="0" collapsed="false">
      <c r="A25" s="6" t="s">
        <v>136</v>
      </c>
      <c r="B25" s="34" t="n">
        <f aca="false">SUMIFS('Expense Log'!$G$4:$G$42,'Expense Log'!$F$4:$F$42,$A25,'Expense Log'!$B$4:$B$42,$B$3)</f>
        <v>0</v>
      </c>
    </row>
  </sheetData>
  <mergeCells count="4">
    <mergeCell ref="A1:F1"/>
    <mergeCell ref="A5:F5"/>
    <mergeCell ref="A13:D13"/>
    <mergeCell ref="A20:D20"/>
  </mergeCells>
  <dataValidations count="1">
    <dataValidation allowBlank="false" error="Choose one of: Jan, Feb, Mar" errorStyle="stop" errorTitle="Invalid month" operator="between" showDropDown="false" showErrorMessage="true" showInputMessage="false" sqref="B3" type="list">
      <formula1>"Jan,Feb,Mar"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LibreOffice/26.2.5.2$MacOSX_AARCH64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2026-07-29T07:50:25Z</dcterms:created>
  <dc:creator>Excel.TV</dc:creator>
  <dc:description/>
  <dc:language>en-CA</dc:language>
  <cp:lastModifiedBy>Excel.TV template generator</cp:lastModifiedBy>
  <dcterms:modified xsi:type="dcterms:W3CDTF">2026-07-29T07:50:25Z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