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Chart of Accounts" state="visible" r:id="rId5"/>
    <sheet sheetId="3" name="Actuals Input" state="visible" r:id="rId6"/>
    <sheet sheetId="4" name="Budget Input" state="visible" r:id="rId7"/>
    <sheet sheetId="5" name="Variance Analysis" state="visible" r:id="rId8"/>
    <sheet sheetId="6" name="Dashboard" state="visible" r:id="rId9"/>
  </sheets>
  <calcPr calcId="171027"/>
</workbook>
</file>

<file path=xl/sharedStrings.xml><?xml version="1.0" encoding="utf-8"?>
<sst xmlns="http://schemas.openxmlformats.org/spreadsheetml/2006/main" count="189" uniqueCount="120">
  <si>
    <t>Finance Dashboard Template</t>
  </si>
  <si>
    <t>Purpose</t>
  </si>
  <si>
    <t>This workbook helps a small finance team run a monthly close: enter actuals and budget by account, then review variance and a one-page dashboard for the month you select. Replace the sample chart of accounts and figures with your own — every formula recalculates automatically.</t>
  </si>
  <si>
    <t>Clean-room disclosure</t>
  </si>
  <si>
    <t>Clean-room disclosure: every formula, layout, and sample figure in this workbook was authored from scratch for excel.tv. No vendor workbook, template, branding, or sample dataset was downloaded, inspected, or adapted in building this file. All data shown is synthetic and for illustration only.</t>
  </si>
  <si>
    <t>What’s in this workbook</t>
  </si>
  <si>
    <t>Chart of Accounts</t>
  </si>
  <si>
    <t>The master list of accounts (code, name, type, category, notes). Add, remove, or rename accounts here — the rest of the workbook looks up from this list.</t>
  </si>
  <si>
    <t>Actuals Input</t>
  </si>
  <si>
    <t>Enter your closed-period actual amounts per account per month. Account Name is looked up automatically; only enter values in the monthly columns.</t>
  </si>
  <si>
    <t>Budget Input</t>
  </si>
  <si>
    <t>Enter your budgeted amounts per account per month, in the same layout as Actuals Input.</t>
  </si>
  <si>
    <t>Variance Analysis</t>
  </si>
  <si>
    <t>Automatically pulls the month selected on the Dashboard and compares actual vs. budget for every account, flagging any account more than 10% off budget.</t>
  </si>
  <si>
    <t>Dashboard</t>
  </si>
  <si>
    <t>The one-page summary: pick a month, and see revenue/expense/net income vs. budget, how many accounts are flagged for review, and the three largest dollar variances.</t>
  </si>
  <si>
    <t>How to use this workbook</t>
  </si>
  <si>
    <t>1. Open the Chart of Accounts sheet and edit the account list to match your own books (keep each Account Code unique).</t>
  </si>
  <si>
    <t>2. Open Actuals Input and enter your actual amounts for each account, for each closed month.</t>
  </si>
  <si>
    <t>3. Open Budget Input and enter your budgeted amounts for each account, for each month.</t>
  </si>
  <si>
    <t>4. Go to the Dashboard sheet and use the month selector dropdown to choose the month you want to review.</t>
  </si>
  <si>
    <t>5. Review the Variance Analysis sheet for account-level detail behind the Dashboard totals — any account more than 10% off budget is flagged "Review".</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</si>
  <si>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</si>
  <si>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</si>
  <si>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</si>
  <si>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</si>
  <si>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</si>
  <si>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</si>
  <si>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SUMIF, IF, IFERROR, INDEX, MATCH, ABS, ROUND, LARGE) is natively supported in Google Sheets, so no formula substitutions are required. Dropdown data validation on the month selector also carries over automatically.</t>
  </si>
  <si>
    <t>Limitations</t>
  </si>
  <si>
    <t>This template assumes each account code is unique and appears exactly once on the Chart of Accounts, Actuals Input, and Budget Input sheets in the same set of rows. The Dashboard nets Account Type "Other" straight into Net Income (Revenue − Expense + Other), so non-operating expense accounts under "Other" (like Interest Expense) must be entered as negative amounts — non-operating income accounts (like Interest Income) stay positive. The "top 3 variance" ranking on the Dashboard uses LARGE + MATCH, which returns the first matching account if two accounts have an identical variance amount (a known limitation of that lookup pattern without an added tie-breaker column). The 10% review-flag threshold on Variance Analysis is a fixed sample value — change the formula there if your close process uses a different threshold.</t>
  </si>
  <si>
    <t>★ Free template from Excel.TV — get more free Excel &amp; Google Sheets templates →</t>
  </si>
  <si>
    <t>Account Code</t>
  </si>
  <si>
    <t>Account Name</t>
  </si>
  <si>
    <t>Account Type</t>
  </si>
  <si>
    <t>Category</t>
  </si>
  <si>
    <t>Notes</t>
  </si>
  <si>
    <t>4000</t>
  </si>
  <si>
    <t>Product Sales</t>
  </si>
  <si>
    <t>Revenue</t>
  </si>
  <si>
    <t>Product</t>
  </si>
  <si>
    <t>Recurring product revenue from the direct sales channel.</t>
  </si>
  <si>
    <t>4010</t>
  </si>
  <si>
    <t>Service Revenue</t>
  </si>
  <si>
    <t>Service</t>
  </si>
  <si>
    <t>Implementation and consulting revenue billed by the hour.</t>
  </si>
  <si>
    <t>4020</t>
  </si>
  <si>
    <t>Other Revenue</t>
  </si>
  <si>
    <t>Other Income</t>
  </si>
  <si>
    <t>Miscellaneous and one-off revenue not tied to a core product line.</t>
  </si>
  <si>
    <t>5000</t>
  </si>
  <si>
    <t>Cost of Goods Sold</t>
  </si>
  <si>
    <t>Expense</t>
  </si>
  <si>
    <t>COGS</t>
  </si>
  <si>
    <t>Direct materials and fulfillment cost of product sold.</t>
  </si>
  <si>
    <t>5010</t>
  </si>
  <si>
    <t>Payroll &amp; Benefits</t>
  </si>
  <si>
    <t>Payroll</t>
  </si>
  <si>
    <t>Salaries, payroll tax, and benefits for all departments.</t>
  </si>
  <si>
    <t>5020</t>
  </si>
  <si>
    <t>Rent &amp; Utilities</t>
  </si>
  <si>
    <t>Facilities</t>
  </si>
  <si>
    <t>Office lease and utility costs, fixed month to month.</t>
  </si>
  <si>
    <t>5030</t>
  </si>
  <si>
    <t>Marketing &amp; Advertising</t>
  </si>
  <si>
    <t>Marketing</t>
  </si>
  <si>
    <t>Paid media, content production, and campaign spend.</t>
  </si>
  <si>
    <t>5040</t>
  </si>
  <si>
    <t>Software &amp; Subscriptions</t>
  </si>
  <si>
    <t>Software</t>
  </si>
  <si>
    <t>SaaS tooling licensed across the business.</t>
  </si>
  <si>
    <t>5050</t>
  </si>
  <si>
    <t>Professional Fees</t>
  </si>
  <si>
    <t>Professional Services</t>
  </si>
  <si>
    <t>Legal, accounting, and outside advisory fees.</t>
  </si>
  <si>
    <t>5060</t>
  </si>
  <si>
    <t>Travel &amp; Entertainment</t>
  </si>
  <si>
    <t>Travel</t>
  </si>
  <si>
    <t>Client visits, team travel, and related entertainment.</t>
  </si>
  <si>
    <t>5070</t>
  </si>
  <si>
    <t>Office Supplies</t>
  </si>
  <si>
    <t>Supplies</t>
  </si>
  <si>
    <t>Consumables and small equipment for day-to-day operations.</t>
  </si>
  <si>
    <t>5080</t>
  </si>
  <si>
    <t>Insurance</t>
  </si>
  <si>
    <t>General liability and business insurance premiums.</t>
  </si>
  <si>
    <t>5090</t>
  </si>
  <si>
    <t>Depreciation</t>
  </si>
  <si>
    <t>Straight-line depreciation on owned fixed assets.</t>
  </si>
  <si>
    <t>6000</t>
  </si>
  <si>
    <t>Interest Income</t>
  </si>
  <si>
    <t>Other</t>
  </si>
  <si>
    <t>Non-operating</t>
  </si>
  <si>
    <t>Interest earned on operating cash balances.</t>
  </si>
  <si>
    <t>6010</t>
  </si>
  <si>
    <t>Interest Expense</t>
  </si>
  <si>
    <t>Interest paid on the business line of credit. Entered as a negative amount so it nets correctly against Interest Income under Account Type "Other".</t>
  </si>
  <si>
    <t>Enter your closed-period actual amounts for each account below. Account Name is looked up automatically from the Chart of Accounts — do not type into that column.</t>
  </si>
  <si>
    <t>Jan</t>
  </si>
  <si>
    <t>Feb</t>
  </si>
  <si>
    <t>Mar</t>
  </si>
  <si>
    <t>Enter your budgeted amounts for each account below, in the same account order as Actuals Input. Account Name is looked up automatically from the Chart of Accounts — do not type into that column.</t>
  </si>
  <si>
    <t>This sheet automatically pulls the month selected on the Dashboard sheet and compares Actuals Input vs. Budget Input for every account on the Chart of Accounts. Nothing on this sheet needs to be typed in.</t>
  </si>
  <si>
    <t>Selected month (from Dashboard):</t>
  </si>
  <si>
    <t>Actual</t>
  </si>
  <si>
    <t>Budget</t>
  </si>
  <si>
    <t>Variance $</t>
  </si>
  <si>
    <t>Variance %</t>
  </si>
  <si>
    <t>Abs Variance $</t>
  </si>
  <si>
    <t>Review Flag (1/0)</t>
  </si>
  <si>
    <t>Status</t>
  </si>
  <si>
    <t>Select month to review:</t>
  </si>
  <si>
    <t>Key metrics for selected month</t>
  </si>
  <si>
    <t>Metric</t>
  </si>
  <si>
    <t>Net Income</t>
  </si>
  <si>
    <t>Review flags</t>
  </si>
  <si>
    <t>Accounts flagged for review (&gt;10% variance):</t>
  </si>
  <si>
    <t>Top 3 variance accounts (by absolute $ variance)</t>
  </si>
  <si>
    <t>Rank</t>
  </si>
  <si>
    <t>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</si>
</sst>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0.0%"/>
  </numFmts>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4">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3" borderId="1" xfId="0" applyFill="1" applyBorder="1" applyAlignment="1">
      <alignment vertical="center" wrapText="1"/>
    </xf>
    <xf numFmtId="164" fontId="0" fillId="2" borderId="1" xfId="0" applyNumberFormat="1" applyFill="1" applyBorder="1" applyAlignment="1">
      <alignment vertical="center"/>
    </xf>
    <xf numFmtId="0" fontId="4" fillId="0" borderId="0" xfId="0" applyFont="1"/>
    <xf numFmtId="0" fontId="4" fillId="3" borderId="1" xfId="0" applyFont="1" applyFill="1" applyBorder="1" applyAlignment="1">
      <alignment horizontal="center" vertical="center" wrapText="1"/>
    </xf>
    <xf numFmtId="0" fontId="0" fillId="3" borderId="1" xfId="0" applyFill="1" applyBorder="1" applyAlignment="1">
      <alignment horizontal="center" vertical="center"/>
    </xf>
    <xf numFmtId="164" fontId="0" fillId="3" borderId="1" xfId="0" applyNumberFormat="1" applyFill="1" applyBorder="1" applyAlignment="1">
      <alignment vertical="center"/>
    </xf>
    <xf numFmtId="165" fontId="0" fillId="3" borderId="1" xfId="0" applyNumberFormat="1" applyFill="1" applyBorder="1" applyAlignment="1">
      <alignment vertical="center"/>
    </xf>
    <xf numFmtId="0" fontId="0" fillId="3" borderId="1" xfId="0" applyFill="1" applyBorder="1" applyAlignment="1">
      <alignment horizontal="center"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wrapText="1"/>
    </xf>
    <xf numFmtId="164" fontId="0" fillId="3" borderId="1" xfId="0" applyNumberFormat="1" applyFill="1" applyBorder="1" applyAlignment="1">
      <alignment vertical="center" wrapText="1"/>
    </xf>
    <xf numFmtId="164" fontId="4" fillId="4" borderId="1" xfId="0" applyNumberFormat="1" applyFont="1" applyFill="1" applyBorder="1" applyAlignment="1">
      <alignment vertical="center" wrapText="1"/>
    </xf>
    <xf numFmtId="164" fontId="4" fillId="4" borderId="1" xfId="0" applyNumberFormat="1" applyFont="1" applyFill="1" applyBorder="1" applyAlignment="1">
      <alignment vertical="center"/>
    </xf>
    <xf numFmtId="165" fontId="4" fillId="4" borderId="1" xfId="0" applyNumberFormat="1" applyFont="1" applyFill="1" applyBorder="1" applyAlignment="1">
      <alignment vertical="center"/>
    </xf>
    <xf numFmtId="3" fontId="4" fillId="4" borderId="1" xfId="0" applyNumberFormat="1" applyFont="1" applyFill="1" applyBorder="1" applyAlignment="1">
      <alignment horizontal="center" vertical="center"/>
    </xf>
    <xf numFmtId="0" fontId="0" fillId="0" borderId="0" xfId="0" applyAlignment="1">
      <alignment horizontal="center" vertical="top" wrapText="1"/>
    </xf>
    <xf numFmtId="0" fontId="0" fillId="4" borderId="1" xfId="0" applyFill="1" applyBorder="1" applyAlignment="1">
      <alignment vertical="center" wrapText="1"/>
    </xf>
    <xf numFmtId="164" fontId="0" fillId="4" borderId="1" xfId="0" applyNumberFormat="1" applyFill="1" applyBorder="1" applyAlignment="1">
      <alignment horizontal="center" vertical="center"/>
    </xf>
    <xf numFmtId="0" fontId="7"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finance-dashboard-template"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finance-dashboard-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4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ht="30"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ht="30" customHeight="1" spans="1:6" x14ac:dyDescent="0.25">
      <c r="A14" s="5" t="s">
        <v>14</v>
      </c>
      <c r="B14" s="5"/>
      <c r="C14" s="2" t="s">
        <v>15</v>
      </c>
      <c r="D14" s="2"/>
      <c r="E14" s="2"/>
      <c r="F14" s="2"/>
    </row>
    <row r="15" spans="1:6" x14ac:dyDescent="0.25">
      <c r="A15" s="2"/>
      <c r="B15" s="2"/>
      <c r="C15" s="2"/>
      <c r="D15" s="2"/>
      <c r="E15" s="2"/>
      <c r="F15" s="2"/>
    </row>
    <row r="16" spans="1:6" x14ac:dyDescent="0.25">
      <c r="A16" s="3" t="s">
        <v>16</v>
      </c>
      <c r="B16" s="3"/>
      <c r="C16" s="3"/>
      <c r="D16" s="3"/>
      <c r="E16" s="3"/>
      <c r="F16" s="3"/>
    </row>
    <row r="17" ht="30" customHeight="1" spans="1:6" x14ac:dyDescent="0.25">
      <c r="A17" s="2" t="s">
        <v>17</v>
      </c>
      <c r="B17" s="2"/>
      <c r="C17" s="2"/>
      <c r="D17" s="2"/>
      <c r="E17" s="2"/>
      <c r="F17" s="2"/>
    </row>
    <row r="18" ht="30" customHeight="1" spans="1:6" x14ac:dyDescent="0.25">
      <c r="A18" s="2" t="s">
        <v>18</v>
      </c>
      <c r="B18" s="2"/>
      <c r="C18" s="2"/>
      <c r="D18" s="2"/>
      <c r="E18" s="2"/>
      <c r="F18" s="2"/>
    </row>
    <row r="19" ht="30" customHeight="1" spans="1:6" x14ac:dyDescent="0.25">
      <c r="A19" s="2" t="s">
        <v>19</v>
      </c>
      <c r="B19" s="2"/>
      <c r="C19" s="2"/>
      <c r="D19" s="2"/>
      <c r="E19" s="2"/>
      <c r="F19" s="2"/>
    </row>
    <row r="20" ht="30" customHeight="1" spans="1:6" x14ac:dyDescent="0.25">
      <c r="A20" s="2" t="s">
        <v>20</v>
      </c>
      <c r="B20" s="2"/>
      <c r="C20" s="2"/>
      <c r="D20" s="2"/>
      <c r="E20" s="2"/>
      <c r="F20" s="2"/>
    </row>
    <row r="21" ht="30" customHeight="1" spans="1:6" x14ac:dyDescent="0.25">
      <c r="A21" s="2" t="s">
        <v>21</v>
      </c>
      <c r="B21" s="2"/>
      <c r="C21" s="2"/>
      <c r="D21" s="2"/>
      <c r="E21" s="2"/>
      <c r="F21" s="2"/>
    </row>
    <row r="22" spans="1:6" x14ac:dyDescent="0.25">
      <c r="A22" s="2"/>
      <c r="B22" s="2"/>
      <c r="C22" s="2"/>
      <c r="D22" s="2"/>
      <c r="E22" s="2"/>
      <c r="F22" s="2"/>
    </row>
    <row r="23" spans="1:6" x14ac:dyDescent="0.25">
      <c r="A23" s="3" t="s">
        <v>22</v>
      </c>
      <c r="B23" s="3"/>
      <c r="C23" s="3"/>
      <c r="D23" s="3"/>
      <c r="E23" s="3"/>
      <c r="F23" s="3"/>
    </row>
    <row r="24" spans="1:6" x14ac:dyDescent="0.25">
      <c r="A24" s="5" t="s">
        <v>22</v>
      </c>
      <c r="B24" s="2"/>
      <c r="C24" s="2"/>
      <c r="D24" s="2"/>
      <c r="E24" s="2"/>
      <c r="F24" s="2"/>
    </row>
    <row r="25" spans="1:6" x14ac:dyDescent="0.25">
      <c r="A25" s="6" t="s">
        <v>23</v>
      </c>
      <c r="B25" s="7" t="s">
        <v>24</v>
      </c>
      <c r="C25" s="2"/>
      <c r="D25" s="2"/>
      <c r="E25" s="2"/>
      <c r="F25" s="2"/>
    </row>
    <row r="26" spans="1:6" x14ac:dyDescent="0.25">
      <c r="A26" s="8" t="s">
        <v>23</v>
      </c>
      <c r="B26" s="7" t="s">
        <v>25</v>
      </c>
      <c r="C26" s="2"/>
      <c r="D26" s="2"/>
      <c r="E26" s="2"/>
      <c r="F26" s="2"/>
    </row>
    <row r="27" spans="1:6" x14ac:dyDescent="0.25">
      <c r="A27" s="9" t="s">
        <v>23</v>
      </c>
      <c r="B27" s="7" t="s">
        <v>26</v>
      </c>
      <c r="C27" s="2"/>
      <c r="D27" s="2"/>
      <c r="E27" s="2"/>
      <c r="F27" s="2"/>
    </row>
    <row r="28" spans="1:6" x14ac:dyDescent="0.25">
      <c r="A28" s="2"/>
      <c r="B28" s="2"/>
      <c r="C28" s="2"/>
      <c r="D28" s="2"/>
      <c r="E28" s="2"/>
      <c r="F28" s="2"/>
    </row>
    <row r="29" spans="1:6" x14ac:dyDescent="0.25">
      <c r="A29" s="3" t="s">
        <v>27</v>
      </c>
      <c r="B29" s="3"/>
      <c r="C29" s="3"/>
      <c r="D29" s="3"/>
      <c r="E29" s="3"/>
      <c r="F29" s="3"/>
    </row>
    <row r="30" ht="60" customHeight="1" spans="1:6" x14ac:dyDescent="0.25">
      <c r="A30" s="2" t="s">
        <v>28</v>
      </c>
      <c r="B30" s="2"/>
      <c r="C30" s="2"/>
      <c r="D30" s="2"/>
      <c r="E30" s="2"/>
      <c r="F30" s="2"/>
    </row>
    <row r="31" spans="1:6" x14ac:dyDescent="0.25">
      <c r="A31" s="2"/>
      <c r="B31" s="2"/>
      <c r="C31" s="2"/>
      <c r="D31" s="2"/>
      <c r="E31" s="2"/>
      <c r="F31" s="2"/>
    </row>
    <row r="32" spans="1:6" x14ac:dyDescent="0.25">
      <c r="A32" s="3" t="s">
        <v>29</v>
      </c>
      <c r="B32" s="3"/>
      <c r="C32" s="3"/>
      <c r="D32" s="3"/>
      <c r="E32" s="3"/>
      <c r="F32" s="3"/>
    </row>
    <row r="33" ht="105" customHeight="1" spans="1:6" x14ac:dyDescent="0.25">
      <c r="A33" s="2" t="s">
        <v>30</v>
      </c>
      <c r="B33" s="2"/>
      <c r="C33" s="2"/>
      <c r="D33" s="2"/>
      <c r="E33" s="2"/>
      <c r="F33" s="2"/>
    </row>
    <row r="34" spans="1:6" x14ac:dyDescent="0.25">
      <c r="A34" s="2"/>
      <c r="B34" s="2"/>
      <c r="C34" s="2"/>
      <c r="D34" s="2"/>
      <c r="E34" s="2"/>
      <c r="F34" s="2"/>
    </row>
    <row r="35" spans="1:6" x14ac:dyDescent="0.25">
      <c r="A35" s="2"/>
      <c r="B35" s="2"/>
      <c r="C35" s="2"/>
      <c r="D35" s="2"/>
      <c r="E35" s="2"/>
      <c r="F35" s="2"/>
    </row>
    <row r="36" ht="32" customHeight="1" spans="1:6" x14ac:dyDescent="0.25">
      <c r="A36" s="10" t="s">
        <v>31</v>
      </c>
      <c r="B36" s="10"/>
      <c r="C36" s="10"/>
      <c r="D36" s="10"/>
      <c r="E36" s="10"/>
      <c r="F36" s="10"/>
    </row>
  </sheetData>
  <mergeCells count="28">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4:B14"/>
    <mergeCell ref="C14:F14"/>
    <mergeCell ref="A16:F16"/>
    <mergeCell ref="A17:F17"/>
    <mergeCell ref="A18:F18"/>
    <mergeCell ref="A19:F19"/>
    <mergeCell ref="A20:F20"/>
    <mergeCell ref="A21:F21"/>
    <mergeCell ref="A23:F23"/>
    <mergeCell ref="A29:F29"/>
    <mergeCell ref="A30:F30"/>
    <mergeCell ref="A32:F32"/>
    <mergeCell ref="A33:F33"/>
    <mergeCell ref="A36:F36"/>
  </mergeCells>
  <hyperlinks>
    <hyperlink ref="A36"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pane ySplit="1" topLeftCell="A2" activePane="bottomLeft" state="frozen"/>
      <selection pane="bottomLeft"/>
    </sheetView>
  </sheetViews>
  <sheetFormatPr defaultRowHeight="15" outlineLevelRow="0" outlineLevelCol="0" x14ac:dyDescent="55"/>
  <cols>
    <col min="1" max="1" width="16" customWidth="1"/>
    <col min="2" max="2" width="30" customWidth="1"/>
    <col min="3" max="3" width="14" customWidth="1"/>
    <col min="4" max="4" width="24" customWidth="1"/>
    <col min="5" max="5" width="46" customWidth="1"/>
  </cols>
  <sheetData>
    <row r="1" ht="30" customHeight="1" spans="1:5" x14ac:dyDescent="0.25">
      <c r="A1" s="11" t="s">
        <v>32</v>
      </c>
      <c r="B1" s="11" t="s">
        <v>33</v>
      </c>
      <c r="C1" s="11" t="s">
        <v>34</v>
      </c>
      <c r="D1" s="11" t="s">
        <v>35</v>
      </c>
      <c r="E1" s="11" t="s">
        <v>36</v>
      </c>
    </row>
    <row r="2" ht="30" customHeight="1" spans="1:5" x14ac:dyDescent="0.25">
      <c r="A2" s="12" t="s">
        <v>37</v>
      </c>
      <c r="B2" s="13" t="s">
        <v>38</v>
      </c>
      <c r="C2" s="14" t="s">
        <v>39</v>
      </c>
      <c r="D2" s="13" t="s">
        <v>40</v>
      </c>
      <c r="E2" s="13" t="s">
        <v>41</v>
      </c>
    </row>
    <row r="3" ht="30" customHeight="1" spans="1:5" x14ac:dyDescent="0.25">
      <c r="A3" s="12" t="s">
        <v>42</v>
      </c>
      <c r="B3" s="13" t="s">
        <v>43</v>
      </c>
      <c r="C3" s="14" t="s">
        <v>39</v>
      </c>
      <c r="D3" s="13" t="s">
        <v>44</v>
      </c>
      <c r="E3" s="13" t="s">
        <v>45</v>
      </c>
    </row>
    <row r="4" ht="30" customHeight="1" spans="1:5" x14ac:dyDescent="0.25">
      <c r="A4" s="12" t="s">
        <v>46</v>
      </c>
      <c r="B4" s="13" t="s">
        <v>47</v>
      </c>
      <c r="C4" s="14" t="s">
        <v>39</v>
      </c>
      <c r="D4" s="13" t="s">
        <v>48</v>
      </c>
      <c r="E4" s="13" t="s">
        <v>49</v>
      </c>
    </row>
    <row r="5" ht="30" customHeight="1" spans="1:5" x14ac:dyDescent="0.25">
      <c r="A5" s="12" t="s">
        <v>50</v>
      </c>
      <c r="B5" s="13" t="s">
        <v>51</v>
      </c>
      <c r="C5" s="14" t="s">
        <v>52</v>
      </c>
      <c r="D5" s="13" t="s">
        <v>53</v>
      </c>
      <c r="E5" s="13" t="s">
        <v>54</v>
      </c>
    </row>
    <row r="6" ht="30" customHeight="1" spans="1:5" x14ac:dyDescent="0.25">
      <c r="A6" s="12" t="s">
        <v>55</v>
      </c>
      <c r="B6" s="13" t="s">
        <v>56</v>
      </c>
      <c r="C6" s="14" t="s">
        <v>52</v>
      </c>
      <c r="D6" s="13" t="s">
        <v>57</v>
      </c>
      <c r="E6" s="13" t="s">
        <v>58</v>
      </c>
    </row>
    <row r="7" ht="30" customHeight="1" spans="1:5" x14ac:dyDescent="0.25">
      <c r="A7" s="12" t="s">
        <v>59</v>
      </c>
      <c r="B7" s="13" t="s">
        <v>60</v>
      </c>
      <c r="C7" s="14" t="s">
        <v>52</v>
      </c>
      <c r="D7" s="13" t="s">
        <v>61</v>
      </c>
      <c r="E7" s="13" t="s">
        <v>62</v>
      </c>
    </row>
    <row r="8" ht="30" customHeight="1" spans="1:5" x14ac:dyDescent="0.25">
      <c r="A8" s="12" t="s">
        <v>63</v>
      </c>
      <c r="B8" s="13" t="s">
        <v>64</v>
      </c>
      <c r="C8" s="14" t="s">
        <v>52</v>
      </c>
      <c r="D8" s="13" t="s">
        <v>65</v>
      </c>
      <c r="E8" s="13" t="s">
        <v>66</v>
      </c>
    </row>
    <row r="9" ht="30" customHeight="1" spans="1:5" x14ac:dyDescent="0.25">
      <c r="A9" s="12" t="s">
        <v>67</v>
      </c>
      <c r="B9" s="13" t="s">
        <v>68</v>
      </c>
      <c r="C9" s="14" t="s">
        <v>52</v>
      </c>
      <c r="D9" s="13" t="s">
        <v>69</v>
      </c>
      <c r="E9" s="13" t="s">
        <v>70</v>
      </c>
    </row>
    <row r="10" ht="30" customHeight="1" spans="1:5" x14ac:dyDescent="0.25">
      <c r="A10" s="12" t="s">
        <v>71</v>
      </c>
      <c r="B10" s="13" t="s">
        <v>72</v>
      </c>
      <c r="C10" s="14" t="s">
        <v>52</v>
      </c>
      <c r="D10" s="13" t="s">
        <v>73</v>
      </c>
      <c r="E10" s="13" t="s">
        <v>74</v>
      </c>
    </row>
    <row r="11" ht="30" customHeight="1" spans="1:5" x14ac:dyDescent="0.25">
      <c r="A11" s="12" t="s">
        <v>75</v>
      </c>
      <c r="B11" s="13" t="s">
        <v>76</v>
      </c>
      <c r="C11" s="14" t="s">
        <v>52</v>
      </c>
      <c r="D11" s="13" t="s">
        <v>77</v>
      </c>
      <c r="E11" s="13" t="s">
        <v>78</v>
      </c>
    </row>
    <row r="12" ht="30" customHeight="1" spans="1:5" x14ac:dyDescent="0.25">
      <c r="A12" s="12" t="s">
        <v>79</v>
      </c>
      <c r="B12" s="13" t="s">
        <v>80</v>
      </c>
      <c r="C12" s="14" t="s">
        <v>52</v>
      </c>
      <c r="D12" s="13" t="s">
        <v>81</v>
      </c>
      <c r="E12" s="13" t="s">
        <v>82</v>
      </c>
    </row>
    <row r="13" ht="30" customHeight="1" spans="1:5" x14ac:dyDescent="0.25">
      <c r="A13" s="12" t="s">
        <v>83</v>
      </c>
      <c r="B13" s="13" t="s">
        <v>84</v>
      </c>
      <c r="C13" s="14" t="s">
        <v>52</v>
      </c>
      <c r="D13" s="13" t="s">
        <v>84</v>
      </c>
      <c r="E13" s="13" t="s">
        <v>85</v>
      </c>
    </row>
    <row r="14" ht="30" customHeight="1" spans="1:5" x14ac:dyDescent="0.25">
      <c r="A14" s="12" t="s">
        <v>86</v>
      </c>
      <c r="B14" s="13" t="s">
        <v>87</v>
      </c>
      <c r="C14" s="14" t="s">
        <v>52</v>
      </c>
      <c r="D14" s="13" t="s">
        <v>87</v>
      </c>
      <c r="E14" s="13" t="s">
        <v>88</v>
      </c>
    </row>
    <row r="15" ht="30" customHeight="1" spans="1:5" x14ac:dyDescent="0.25">
      <c r="A15" s="12" t="s">
        <v>89</v>
      </c>
      <c r="B15" s="13" t="s">
        <v>90</v>
      </c>
      <c r="C15" s="14" t="s">
        <v>91</v>
      </c>
      <c r="D15" s="13" t="s">
        <v>92</v>
      </c>
      <c r="E15" s="13" t="s">
        <v>93</v>
      </c>
    </row>
    <row r="16" ht="60" customHeight="1" spans="1:5" x14ac:dyDescent="0.25">
      <c r="A16" s="12" t="s">
        <v>94</v>
      </c>
      <c r="B16" s="13" t="s">
        <v>95</v>
      </c>
      <c r="C16" s="14" t="s">
        <v>91</v>
      </c>
      <c r="D16" s="13" t="s">
        <v>92</v>
      </c>
      <c r="E16" s="13" t="s">
        <v>96</v>
      </c>
    </row>
  </sheetData>
  <dataValidations count="2">
    <dataValidation type="list" showErrorMessage="1" errorTitle="Invalid account type" error="Choose one of: Revenue, Expense, Other" sqref="C10:C16">
      <formula1>"Revenue,Expense,Other"</formula1>
    </dataValidation>
    <dataValidation type="list" showErrorMessage="1" errorTitle="Invalid account type" error="Choose one of: Revenue, Expense, Other" sqref="C2:C16">
      <formula1>"Revenue,Expense,Other"</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pane ySplit="3" topLeftCell="A4" activePane="bottomLeft" state="frozen"/>
      <selection pane="bottomLeft"/>
    </sheetView>
  </sheetViews>
  <sheetFormatPr defaultRowHeight="15" outlineLevelRow="0" outlineLevelCol="0" x14ac:dyDescent="55"/>
  <cols>
    <col min="1" max="1" width="16" customWidth="1"/>
    <col min="2" max="2" width="26" customWidth="1"/>
    <col min="3" max="5" width="14" customWidth="1"/>
  </cols>
  <sheetData>
    <row r="1" ht="30" customHeight="1" spans="1:5" x14ac:dyDescent="0.25">
      <c r="A1" s="2" t="s">
        <v>97</v>
      </c>
      <c r="B1" s="2"/>
      <c r="C1" s="2"/>
      <c r="D1" s="2"/>
      <c r="E1" s="2"/>
    </row>
    <row r="2" spans="2:2" x14ac:dyDescent="0.25">
      <c r="B2" s="2"/>
    </row>
    <row r="3" ht="30" customHeight="1" spans="1:5" x14ac:dyDescent="0.25">
      <c r="A3" s="11" t="s">
        <v>32</v>
      </c>
      <c r="B3" s="11" t="s">
        <v>33</v>
      </c>
      <c r="C3" s="11" t="s">
        <v>98</v>
      </c>
      <c r="D3" s="11" t="s">
        <v>99</v>
      </c>
      <c r="E3" s="11" t="s">
        <v>100</v>
      </c>
    </row>
    <row r="4" spans="1:5" x14ac:dyDescent="0.25">
      <c r="A4" s="12" t="s">
        <v>37</v>
      </c>
      <c r="B4" s="15">
        <f>IFERROR(INDEX('Chart of Accounts'!$B$2:$B$16,MATCH($A4,'Chart of Accounts'!$A$2:$A$16,0)),"(unknown account)")</f>
      </c>
      <c r="C4" s="16">
        <v>94500</v>
      </c>
      <c r="D4" s="16">
        <v>103200</v>
      </c>
      <c r="E4" s="16">
        <v>100100</v>
      </c>
    </row>
    <row r="5" spans="1:5" x14ac:dyDescent="0.25">
      <c r="A5" s="12" t="s">
        <v>42</v>
      </c>
      <c r="B5" s="15">
        <f>IFERROR(INDEX('Chart of Accounts'!$B$2:$B$16,MATCH($A5,'Chart of Accounts'!$A$2:$A$16,0)),"(unknown account)")</f>
      </c>
      <c r="C5" s="16">
        <v>22300</v>
      </c>
      <c r="D5" s="16">
        <v>20800</v>
      </c>
      <c r="E5" s="16">
        <v>23100</v>
      </c>
    </row>
    <row r="6" spans="1:5" x14ac:dyDescent="0.25">
      <c r="A6" s="12" t="s">
        <v>46</v>
      </c>
      <c r="B6" s="15">
        <f>IFERROR(INDEX('Chart of Accounts'!$B$2:$B$16,MATCH($A6,'Chart of Accounts'!$A$2:$A$16,0)),"(unknown account)")</f>
      </c>
      <c r="C6" s="16">
        <v>2750</v>
      </c>
      <c r="D6" s="16">
        <v>3450</v>
      </c>
      <c r="E6" s="16">
        <v>2900</v>
      </c>
    </row>
    <row r="7" spans="1:5" x14ac:dyDescent="0.25">
      <c r="A7" s="12" t="s">
        <v>50</v>
      </c>
      <c r="B7" s="15">
        <f>IFERROR(INDEX('Chart of Accounts'!$B$2:$B$16,MATCH($A7,'Chart of Accounts'!$A$2:$A$16,0)),"(unknown account)")</f>
      </c>
      <c r="C7" s="16">
        <v>39250</v>
      </c>
      <c r="D7" s="16">
        <v>40100</v>
      </c>
      <c r="E7" s="16">
        <v>38700</v>
      </c>
    </row>
    <row r="8" spans="1:5" x14ac:dyDescent="0.25">
      <c r="A8" s="12" t="s">
        <v>55</v>
      </c>
      <c r="B8" s="15">
        <f>IFERROR(INDEX('Chart of Accounts'!$B$2:$B$16,MATCH($A8,'Chart of Accounts'!$A$2:$A$16,0)),"(unknown account)")</f>
      </c>
      <c r="C8" s="16">
        <v>35800</v>
      </c>
      <c r="D8" s="16">
        <v>36200</v>
      </c>
      <c r="E8" s="16">
        <v>38500</v>
      </c>
    </row>
    <row r="9" spans="1:5" x14ac:dyDescent="0.25">
      <c r="A9" s="12" t="s">
        <v>59</v>
      </c>
      <c r="B9" s="15">
        <f>IFERROR(INDEX('Chart of Accounts'!$B$2:$B$16,MATCH($A9,'Chart of Accounts'!$A$2:$A$16,0)),"(unknown account)")</f>
      </c>
      <c r="C9" s="16">
        <v>8150</v>
      </c>
      <c r="D9" s="16">
        <v>8300</v>
      </c>
      <c r="E9" s="16">
        <v>8250</v>
      </c>
    </row>
    <row r="10" spans="1:5" x14ac:dyDescent="0.25">
      <c r="A10" s="12" t="s">
        <v>63</v>
      </c>
      <c r="B10" s="15">
        <f>IFERROR(INDEX('Chart of Accounts'!$B$2:$B$16,MATCH($A10,'Chart of Accounts'!$A$2:$A$16,0)),"(unknown account)")</f>
      </c>
      <c r="C10" s="16">
        <v>11200</v>
      </c>
      <c r="D10" s="16">
        <v>8700</v>
      </c>
      <c r="E10" s="16">
        <v>12500</v>
      </c>
    </row>
    <row r="11" spans="1:5" x14ac:dyDescent="0.25">
      <c r="A11" s="12" t="s">
        <v>67</v>
      </c>
      <c r="B11" s="15">
        <f>IFERROR(INDEX('Chart of Accounts'!$B$2:$B$16,MATCH($A11,'Chart of Accounts'!$A$2:$A$16,0)),"(unknown account)")</f>
      </c>
      <c r="C11" s="16">
        <v>3550</v>
      </c>
      <c r="D11" s="16">
        <v>3400</v>
      </c>
      <c r="E11" s="16">
        <v>3900</v>
      </c>
    </row>
    <row r="12" spans="1:5" x14ac:dyDescent="0.25">
      <c r="A12" s="12" t="s">
        <v>71</v>
      </c>
      <c r="B12" s="15">
        <f>IFERROR(INDEX('Chart of Accounts'!$B$2:$B$16,MATCH($A12,'Chart of Accounts'!$A$2:$A$16,0)),"(unknown account)")</f>
      </c>
      <c r="C12" s="16">
        <v>3100</v>
      </c>
      <c r="D12" s="16">
        <v>1800</v>
      </c>
      <c r="E12" s="16">
        <v>5200</v>
      </c>
    </row>
    <row r="13" spans="1:5" x14ac:dyDescent="0.25">
      <c r="A13" s="12" t="s">
        <v>75</v>
      </c>
      <c r="B13" s="15">
        <f>IFERROR(INDEX('Chart of Accounts'!$B$2:$B$16,MATCH($A13,'Chart of Accounts'!$A$2:$A$16,0)),"(unknown account)")</f>
      </c>
      <c r="C13" s="16">
        <v>2450</v>
      </c>
      <c r="D13" s="16">
        <v>1100</v>
      </c>
      <c r="E13" s="16">
        <v>2050</v>
      </c>
    </row>
    <row r="14" spans="1:5" x14ac:dyDescent="0.25">
      <c r="A14" s="12" t="s">
        <v>79</v>
      </c>
      <c r="B14" s="15">
        <f>IFERROR(INDEX('Chart of Accounts'!$B$2:$B$16,MATCH($A14,'Chart of Accounts'!$A$2:$A$16,0)),"(unknown account)")</f>
      </c>
      <c r="C14" s="16">
        <v>880</v>
      </c>
      <c r="D14" s="16">
        <v>1020</v>
      </c>
      <c r="E14" s="16">
        <v>910</v>
      </c>
    </row>
    <row r="15" spans="1:5" x14ac:dyDescent="0.25">
      <c r="A15" s="12" t="s">
        <v>83</v>
      </c>
      <c r="B15" s="15">
        <f>IFERROR(INDEX('Chart of Accounts'!$B$2:$B$16,MATCH($A15,'Chart of Accounts'!$A$2:$A$16,0)),"(unknown account)")</f>
      </c>
      <c r="C15" s="16">
        <v>1600</v>
      </c>
      <c r="D15" s="16">
        <v>1600</v>
      </c>
      <c r="E15" s="16">
        <v>1650</v>
      </c>
    </row>
    <row r="16" spans="1:5" x14ac:dyDescent="0.25">
      <c r="A16" s="12" t="s">
        <v>86</v>
      </c>
      <c r="B16" s="15">
        <f>IFERROR(INDEX('Chart of Accounts'!$B$2:$B$16,MATCH($A16,'Chart of Accounts'!$A$2:$A$16,0)),"(unknown account)")</f>
      </c>
      <c r="C16" s="16">
        <v>2400</v>
      </c>
      <c r="D16" s="16">
        <v>2400</v>
      </c>
      <c r="E16" s="16">
        <v>2400</v>
      </c>
    </row>
    <row r="17" spans="1:5" x14ac:dyDescent="0.25">
      <c r="A17" s="12" t="s">
        <v>89</v>
      </c>
      <c r="B17" s="15">
        <f>IFERROR(INDEX('Chart of Accounts'!$B$2:$B$16,MATCH($A17,'Chart of Accounts'!$A$2:$A$16,0)),"(unknown account)")</f>
      </c>
      <c r="C17" s="16">
        <v>175</v>
      </c>
      <c r="D17" s="16">
        <v>140</v>
      </c>
      <c r="E17" s="16">
        <v>190</v>
      </c>
    </row>
    <row r="18" spans="1:5" x14ac:dyDescent="0.25">
      <c r="A18" s="12" t="s">
        <v>94</v>
      </c>
      <c r="B18" s="15">
        <f>IFERROR(INDEX('Chart of Accounts'!$B$2:$B$16,MATCH($A18,'Chart of Accounts'!$A$2:$A$16,0)),"(unknown account)")</f>
      </c>
      <c r="C18" s="16">
        <v>-310</v>
      </c>
      <c r="D18" s="16">
        <v>-300</v>
      </c>
      <c r="E18" s="16">
        <v>-295</v>
      </c>
    </row>
  </sheetData>
  <mergeCells count="1">
    <mergeCell ref="A1:E1"/>
  </mergeCells>
  <dataValidations count="2">
    <dataValidation type="decimal" allowBlank="1" showErrorMessage="1" errorTitle="Invalid number" error="Enter a number between -1000000 and 1000000" sqref="C10:E18">
      <formula1>-1000000</formula1>
      <formula2>1000000</formula2>
    </dataValidation>
    <dataValidation type="decimal" allowBlank="1" showErrorMessage="1" errorTitle="Invalid number" error="Enter a number between -1000000 and 1000000" sqref="C4:E18">
      <formula1>-1000000</formula1>
      <formula2>1000000</formula2>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pane ySplit="3" topLeftCell="A4" activePane="bottomLeft" state="frozen"/>
      <selection pane="bottomLeft"/>
    </sheetView>
  </sheetViews>
  <sheetFormatPr defaultRowHeight="15" outlineLevelRow="0" outlineLevelCol="0" x14ac:dyDescent="55"/>
  <cols>
    <col min="1" max="1" width="16" customWidth="1"/>
    <col min="2" max="2" width="26" customWidth="1"/>
    <col min="3" max="5" width="14" customWidth="1"/>
  </cols>
  <sheetData>
    <row r="1" ht="30" customHeight="1" spans="1:5" x14ac:dyDescent="0.25">
      <c r="A1" s="2" t="s">
        <v>101</v>
      </c>
      <c r="B1" s="2"/>
      <c r="C1" s="2"/>
      <c r="D1" s="2"/>
      <c r="E1" s="2"/>
    </row>
    <row r="2" spans="2:2" x14ac:dyDescent="0.25">
      <c r="B2" s="2"/>
    </row>
    <row r="3" ht="30" customHeight="1" spans="1:5" x14ac:dyDescent="0.25">
      <c r="A3" s="11" t="s">
        <v>32</v>
      </c>
      <c r="B3" s="11" t="s">
        <v>33</v>
      </c>
      <c r="C3" s="11" t="s">
        <v>98</v>
      </c>
      <c r="D3" s="11" t="s">
        <v>99</v>
      </c>
      <c r="E3" s="11" t="s">
        <v>100</v>
      </c>
    </row>
    <row r="4" spans="1:5" x14ac:dyDescent="0.25">
      <c r="A4" s="12" t="s">
        <v>37</v>
      </c>
      <c r="B4" s="15">
        <f>IFERROR(INDEX('Chart of Accounts'!$B$2:$B$16,MATCH($A4,'Chart of Accounts'!$A$2:$A$16,0)),"(unknown account)")</f>
      </c>
      <c r="C4" s="16">
        <v>97000</v>
      </c>
      <c r="D4" s="16">
        <v>99000</v>
      </c>
      <c r="E4" s="16">
        <v>101000</v>
      </c>
    </row>
    <row r="5" spans="1:5" x14ac:dyDescent="0.25">
      <c r="A5" s="12" t="s">
        <v>42</v>
      </c>
      <c r="B5" s="15">
        <f>IFERROR(INDEX('Chart of Accounts'!$B$2:$B$16,MATCH($A5,'Chart of Accounts'!$A$2:$A$16,0)),"(unknown account)")</f>
      </c>
      <c r="C5" s="16">
        <v>21000</v>
      </c>
      <c r="D5" s="16">
        <v>21500</v>
      </c>
      <c r="E5" s="16">
        <v>22000</v>
      </c>
    </row>
    <row r="6" spans="1:5" x14ac:dyDescent="0.25">
      <c r="A6" s="12" t="s">
        <v>46</v>
      </c>
      <c r="B6" s="15">
        <f>IFERROR(INDEX('Chart of Accounts'!$B$2:$B$16,MATCH($A6,'Chart of Accounts'!$A$2:$A$16,0)),"(unknown account)")</f>
      </c>
      <c r="C6" s="16">
        <v>3000</v>
      </c>
      <c r="D6" s="16">
        <v>3000</v>
      </c>
      <c r="E6" s="16">
        <v>3200</v>
      </c>
    </row>
    <row r="7" spans="1:5" x14ac:dyDescent="0.25">
      <c r="A7" s="12" t="s">
        <v>50</v>
      </c>
      <c r="B7" s="15">
        <f>IFERROR(INDEX('Chart of Accounts'!$B$2:$B$16,MATCH($A7,'Chart of Accounts'!$A$2:$A$16,0)),"(unknown account)")</f>
      </c>
      <c r="C7" s="16">
        <v>38000</v>
      </c>
      <c r="D7" s="16">
        <v>39000</v>
      </c>
      <c r="E7" s="16">
        <v>40000</v>
      </c>
    </row>
    <row r="8" spans="1:5" x14ac:dyDescent="0.25">
      <c r="A8" s="12" t="s">
        <v>55</v>
      </c>
      <c r="B8" s="15">
        <f>IFERROR(INDEX('Chart of Accounts'!$B$2:$B$16,MATCH($A8,'Chart of Accounts'!$A$2:$A$16,0)),"(unknown account)")</f>
      </c>
      <c r="C8" s="16">
        <v>36000</v>
      </c>
      <c r="D8" s="16">
        <v>36000</v>
      </c>
      <c r="E8" s="16">
        <v>37000</v>
      </c>
    </row>
    <row r="9" spans="1:5" x14ac:dyDescent="0.25">
      <c r="A9" s="12" t="s">
        <v>59</v>
      </c>
      <c r="B9" s="15">
        <f>IFERROR(INDEX('Chart of Accounts'!$B$2:$B$16,MATCH($A9,'Chart of Accounts'!$A$2:$A$16,0)),"(unknown account)")</f>
      </c>
      <c r="C9" s="16">
        <v>8200</v>
      </c>
      <c r="D9" s="16">
        <v>8200</v>
      </c>
      <c r="E9" s="16">
        <v>8200</v>
      </c>
    </row>
    <row r="10" spans="1:5" x14ac:dyDescent="0.25">
      <c r="A10" s="12" t="s">
        <v>63</v>
      </c>
      <c r="B10" s="15">
        <f>IFERROR(INDEX('Chart of Accounts'!$B$2:$B$16,MATCH($A10,'Chart of Accounts'!$A$2:$A$16,0)),"(unknown account)")</f>
      </c>
      <c r="C10" s="16">
        <v>9000</v>
      </c>
      <c r="D10" s="16">
        <v>9500</v>
      </c>
      <c r="E10" s="16">
        <v>10000</v>
      </c>
    </row>
    <row r="11" spans="1:5" x14ac:dyDescent="0.25">
      <c r="A11" s="12" t="s">
        <v>67</v>
      </c>
      <c r="B11" s="15">
        <f>IFERROR(INDEX('Chart of Accounts'!$B$2:$B$16,MATCH($A11,'Chart of Accounts'!$A$2:$A$16,0)),"(unknown account)")</f>
      </c>
      <c r="C11" s="16">
        <v>3400</v>
      </c>
      <c r="D11" s="16">
        <v>3400</v>
      </c>
      <c r="E11" s="16">
        <v>3600</v>
      </c>
    </row>
    <row r="12" spans="1:5" x14ac:dyDescent="0.25">
      <c r="A12" s="12" t="s">
        <v>71</v>
      </c>
      <c r="B12" s="15">
        <f>IFERROR(INDEX('Chart of Accounts'!$B$2:$B$16,MATCH($A12,'Chart of Accounts'!$A$2:$A$16,0)),"(unknown account)")</f>
      </c>
      <c r="C12" s="16">
        <v>2800</v>
      </c>
      <c r="D12" s="16">
        <v>2000</v>
      </c>
      <c r="E12" s="16">
        <v>4500</v>
      </c>
    </row>
    <row r="13" spans="1:5" x14ac:dyDescent="0.25">
      <c r="A13" s="12" t="s">
        <v>75</v>
      </c>
      <c r="B13" s="15">
        <f>IFERROR(INDEX('Chart of Accounts'!$B$2:$B$16,MATCH($A13,'Chart of Accounts'!$A$2:$A$16,0)),"(unknown account)")</f>
      </c>
      <c r="C13" s="16">
        <v>1800</v>
      </c>
      <c r="D13" s="16">
        <v>1500</v>
      </c>
      <c r="E13" s="16">
        <v>2200</v>
      </c>
    </row>
    <row r="14" spans="1:5" x14ac:dyDescent="0.25">
      <c r="A14" s="12" t="s">
        <v>79</v>
      </c>
      <c r="B14" s="15">
        <f>IFERROR(INDEX('Chart of Accounts'!$B$2:$B$16,MATCH($A14,'Chart of Accounts'!$A$2:$A$16,0)),"(unknown account)")</f>
      </c>
      <c r="C14" s="16">
        <v>950</v>
      </c>
      <c r="D14" s="16">
        <v>900</v>
      </c>
      <c r="E14" s="16">
        <v>950</v>
      </c>
    </row>
    <row r="15" spans="1:5" x14ac:dyDescent="0.25">
      <c r="A15" s="12" t="s">
        <v>83</v>
      </c>
      <c r="B15" s="15">
        <f>IFERROR(INDEX('Chart of Accounts'!$B$2:$B$16,MATCH($A15,'Chart of Accounts'!$A$2:$A$16,0)),"(unknown account)")</f>
      </c>
      <c r="C15" s="16">
        <v>1600</v>
      </c>
      <c r="D15" s="16">
        <v>1600</v>
      </c>
      <c r="E15" s="16">
        <v>1600</v>
      </c>
    </row>
    <row r="16" spans="1:5" x14ac:dyDescent="0.25">
      <c r="A16" s="12" t="s">
        <v>86</v>
      </c>
      <c r="B16" s="15">
        <f>IFERROR(INDEX('Chart of Accounts'!$B$2:$B$16,MATCH($A16,'Chart of Accounts'!$A$2:$A$16,0)),"(unknown account)")</f>
      </c>
      <c r="C16" s="16">
        <v>2400</v>
      </c>
      <c r="D16" s="16">
        <v>2400</v>
      </c>
      <c r="E16" s="16">
        <v>2400</v>
      </c>
    </row>
    <row r="17" spans="1:5" x14ac:dyDescent="0.25">
      <c r="A17" s="12" t="s">
        <v>89</v>
      </c>
      <c r="B17" s="15">
        <f>IFERROR(INDEX('Chart of Accounts'!$B$2:$B$16,MATCH($A17,'Chart of Accounts'!$A$2:$A$16,0)),"(unknown account)")</f>
      </c>
      <c r="C17" s="16">
        <v>150</v>
      </c>
      <c r="D17" s="16">
        <v>150</v>
      </c>
      <c r="E17" s="16">
        <v>160</v>
      </c>
    </row>
    <row r="18" spans="1:5" x14ac:dyDescent="0.25">
      <c r="A18" s="12" t="s">
        <v>94</v>
      </c>
      <c r="B18" s="15">
        <f>IFERROR(INDEX('Chart of Accounts'!$B$2:$B$16,MATCH($A18,'Chart of Accounts'!$A$2:$A$16,0)),"(unknown account)")</f>
      </c>
      <c r="C18" s="16">
        <v>-300</v>
      </c>
      <c r="D18" s="16">
        <v>-300</v>
      </c>
      <c r="E18" s="16">
        <v>-300</v>
      </c>
    </row>
  </sheetData>
  <mergeCells count="1">
    <mergeCell ref="A1:E1"/>
  </mergeCells>
  <dataValidations count="2">
    <dataValidation type="decimal" allowBlank="1" showErrorMessage="1" errorTitle="Invalid number" error="Enter a number between -1000000 and 1000000" sqref="C10:E18">
      <formula1>-1000000</formula1>
      <formula2>1000000</formula2>
    </dataValidation>
    <dataValidation type="decimal" allowBlank="1" showErrorMessage="1" errorTitle="Invalid number" error="Enter a number between -1000000 and 1000000" sqref="C4:E18">
      <formula1>-1000000</formula1>
      <formula2>1000000</formula2>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pane ySplit="4" topLeftCell="A5" activePane="bottomLeft" state="frozen"/>
      <selection pane="bottomLeft"/>
    </sheetView>
  </sheetViews>
  <sheetFormatPr defaultRowHeight="15" outlineLevelRow="0" outlineLevelCol="0" x14ac:dyDescent="55"/>
  <cols>
    <col min="1" max="1" width="16" customWidth="1"/>
    <col min="2" max="2" width="26" customWidth="1"/>
    <col min="3" max="6" width="14" customWidth="1"/>
    <col min="7" max="7" width="12" customWidth="1"/>
    <col min="8" max="8" width="16" customWidth="1"/>
    <col min="9" max="9" width="15" customWidth="1"/>
    <col min="10" max="10" width="12" customWidth="1"/>
  </cols>
  <sheetData>
    <row r="1" ht="30" customHeight="1" spans="1:10" x14ac:dyDescent="0.25">
      <c r="A1" s="2" t="s">
        <v>102</v>
      </c>
      <c r="B1" s="2"/>
      <c r="C1" s="2"/>
      <c r="D1" s="2"/>
      <c r="E1" s="2"/>
      <c r="F1" s="2"/>
      <c r="G1" s="2"/>
      <c r="H1" s="2"/>
      <c r="I1" s="2"/>
      <c r="J1" s="2"/>
    </row>
    <row r="2" spans="1:9" x14ac:dyDescent="0.25">
      <c r="A2" s="17" t="s">
        <v>103</v>
      </c>
      <c r="B2" s="18">
        <f>'Dashboard'!$B$3</f>
      </c>
      <c r="I2" s="2"/>
    </row>
    <row r="3" spans="2:9" x14ac:dyDescent="0.25">
      <c r="B3" s="2"/>
      <c r="I3" s="2"/>
    </row>
    <row r="4" ht="30" customHeight="1" spans="1:10" x14ac:dyDescent="0.25">
      <c r="A4" s="11" t="s">
        <v>32</v>
      </c>
      <c r="B4" s="11" t="s">
        <v>33</v>
      </c>
      <c r="C4" s="11" t="s">
        <v>34</v>
      </c>
      <c r="D4" s="11" t="s">
        <v>104</v>
      </c>
      <c r="E4" s="11" t="s">
        <v>105</v>
      </c>
      <c r="F4" s="11" t="s">
        <v>106</v>
      </c>
      <c r="G4" s="11" t="s">
        <v>107</v>
      </c>
      <c r="H4" s="11" t="s">
        <v>108</v>
      </c>
      <c r="I4" s="11" t="s">
        <v>109</v>
      </c>
      <c r="J4" s="11" t="s">
        <v>110</v>
      </c>
    </row>
    <row r="5" spans="1:10" x14ac:dyDescent="0.25">
      <c r="A5" s="19">
        <f>'Chart of Accounts'!A2</f>
      </c>
      <c r="B5" s="15">
        <f>IFERROR(INDEX('Chart of Accounts'!$B$2:$B$16,MATCH($A5,'Chart of Accounts'!$A$2:$A$16,0)),"(unknown account)")</f>
      </c>
      <c r="C5" s="19">
        <f>IFERROR(INDEX('Chart of Accounts'!$C$2:$C$16,MATCH($A5,'Chart of Accounts'!$A$2:$A$16,0)),"(unknown type)")</f>
      </c>
      <c r="D5" s="20">
        <f>IFERROR(INDEX('Actuals Input'!$C$4:$E$18,MATCH($A5,'Actuals Input'!$A$4:$A$18,0),MATCH($B$2,'Actuals Input'!$C$3:$E$3,0)),0)</f>
      </c>
      <c r="E5" s="20">
        <f>IFERROR(INDEX('Budget Input'!$C$4:$E$18,MATCH($A5,'Budget Input'!$A$4:$A$18,0),MATCH($B$2,'Budget Input'!$C$3:$E$3,0)),0)</f>
      </c>
      <c r="F5" s="20">
        <f>D5-E5</f>
      </c>
      <c r="G5" s="21">
        <f>IFERROR(F5/ABS(E5),0)</f>
      </c>
      <c r="H5" s="20">
        <f>ABS(F5)</f>
      </c>
      <c r="I5" s="22">
        <f>IF(ABS(G5)&gt;0.1,1,0)</f>
      </c>
      <c r="J5" s="23">
        <f>IF(I5=1,"Review","OK")</f>
      </c>
    </row>
    <row r="6" spans="1:10" x14ac:dyDescent="0.25">
      <c r="A6" s="19">
        <f>'Chart of Accounts'!A3</f>
      </c>
      <c r="B6" s="15">
        <f>IFERROR(INDEX('Chart of Accounts'!$B$2:$B$16,MATCH($A6,'Chart of Accounts'!$A$2:$A$16,0)),"(unknown account)")</f>
      </c>
      <c r="C6" s="19">
        <f>IFERROR(INDEX('Chart of Accounts'!$C$2:$C$16,MATCH($A6,'Chart of Accounts'!$A$2:$A$16,0)),"(unknown type)")</f>
      </c>
      <c r="D6" s="20">
        <f>IFERROR(INDEX('Actuals Input'!$C$4:$E$18,MATCH($A6,'Actuals Input'!$A$4:$A$18,0),MATCH($B$2,'Actuals Input'!$C$3:$E$3,0)),0)</f>
      </c>
      <c r="E6" s="20">
        <f>IFERROR(INDEX('Budget Input'!$C$4:$E$18,MATCH($A6,'Budget Input'!$A$4:$A$18,0),MATCH($B$2,'Budget Input'!$C$3:$E$3,0)),0)</f>
      </c>
      <c r="F6" s="20">
        <f>D6-E6</f>
      </c>
      <c r="G6" s="21">
        <f>IFERROR(F6/ABS(E6),0)</f>
      </c>
      <c r="H6" s="20">
        <f>ABS(F6)</f>
      </c>
      <c r="I6" s="22">
        <f>IF(ABS(G6)&gt;0.1,1,0)</f>
      </c>
      <c r="J6" s="23">
        <f>IF(I6=1,"Review","OK")</f>
      </c>
    </row>
    <row r="7" spans="1:10" x14ac:dyDescent="0.25">
      <c r="A7" s="19">
        <f>'Chart of Accounts'!A4</f>
      </c>
      <c r="B7" s="15">
        <f>IFERROR(INDEX('Chart of Accounts'!$B$2:$B$16,MATCH($A7,'Chart of Accounts'!$A$2:$A$16,0)),"(unknown account)")</f>
      </c>
      <c r="C7" s="19">
        <f>IFERROR(INDEX('Chart of Accounts'!$C$2:$C$16,MATCH($A7,'Chart of Accounts'!$A$2:$A$16,0)),"(unknown type)")</f>
      </c>
      <c r="D7" s="20">
        <f>IFERROR(INDEX('Actuals Input'!$C$4:$E$18,MATCH($A7,'Actuals Input'!$A$4:$A$18,0),MATCH($B$2,'Actuals Input'!$C$3:$E$3,0)),0)</f>
      </c>
      <c r="E7" s="20">
        <f>IFERROR(INDEX('Budget Input'!$C$4:$E$18,MATCH($A7,'Budget Input'!$A$4:$A$18,0),MATCH($B$2,'Budget Input'!$C$3:$E$3,0)),0)</f>
      </c>
      <c r="F7" s="20">
        <f>D7-E7</f>
      </c>
      <c r="G7" s="21">
        <f>IFERROR(F7/ABS(E7),0)</f>
      </c>
      <c r="H7" s="20">
        <f>ABS(F7)</f>
      </c>
      <c r="I7" s="22">
        <f>IF(ABS(G7)&gt;0.1,1,0)</f>
      </c>
      <c r="J7" s="23">
        <f>IF(I7=1,"Review","OK")</f>
      </c>
    </row>
    <row r="8" spans="1:10" x14ac:dyDescent="0.25">
      <c r="A8" s="19">
        <f>'Chart of Accounts'!A5</f>
      </c>
      <c r="B8" s="15">
        <f>IFERROR(INDEX('Chart of Accounts'!$B$2:$B$16,MATCH($A8,'Chart of Accounts'!$A$2:$A$16,0)),"(unknown account)")</f>
      </c>
      <c r="C8" s="19">
        <f>IFERROR(INDEX('Chart of Accounts'!$C$2:$C$16,MATCH($A8,'Chart of Accounts'!$A$2:$A$16,0)),"(unknown type)")</f>
      </c>
      <c r="D8" s="20">
        <f>IFERROR(INDEX('Actuals Input'!$C$4:$E$18,MATCH($A8,'Actuals Input'!$A$4:$A$18,0),MATCH($B$2,'Actuals Input'!$C$3:$E$3,0)),0)</f>
      </c>
      <c r="E8" s="20">
        <f>IFERROR(INDEX('Budget Input'!$C$4:$E$18,MATCH($A8,'Budget Input'!$A$4:$A$18,0),MATCH($B$2,'Budget Input'!$C$3:$E$3,0)),0)</f>
      </c>
      <c r="F8" s="20">
        <f>D8-E8</f>
      </c>
      <c r="G8" s="21">
        <f>IFERROR(F8/ABS(E8),0)</f>
      </c>
      <c r="H8" s="20">
        <f>ABS(F8)</f>
      </c>
      <c r="I8" s="22">
        <f>IF(ABS(G8)&gt;0.1,1,0)</f>
      </c>
      <c r="J8" s="23">
        <f>IF(I8=1,"Review","OK")</f>
      </c>
    </row>
    <row r="9" spans="1:10" x14ac:dyDescent="0.25">
      <c r="A9" s="19">
        <f>'Chart of Accounts'!A6</f>
      </c>
      <c r="B9" s="15">
        <f>IFERROR(INDEX('Chart of Accounts'!$B$2:$B$16,MATCH($A9,'Chart of Accounts'!$A$2:$A$16,0)),"(unknown account)")</f>
      </c>
      <c r="C9" s="19">
        <f>IFERROR(INDEX('Chart of Accounts'!$C$2:$C$16,MATCH($A9,'Chart of Accounts'!$A$2:$A$16,0)),"(unknown type)")</f>
      </c>
      <c r="D9" s="20">
        <f>IFERROR(INDEX('Actuals Input'!$C$4:$E$18,MATCH($A9,'Actuals Input'!$A$4:$A$18,0),MATCH($B$2,'Actuals Input'!$C$3:$E$3,0)),0)</f>
      </c>
      <c r="E9" s="20">
        <f>IFERROR(INDEX('Budget Input'!$C$4:$E$18,MATCH($A9,'Budget Input'!$A$4:$A$18,0),MATCH($B$2,'Budget Input'!$C$3:$E$3,0)),0)</f>
      </c>
      <c r="F9" s="20">
        <f>D9-E9</f>
      </c>
      <c r="G9" s="21">
        <f>IFERROR(F9/ABS(E9),0)</f>
      </c>
      <c r="H9" s="20">
        <f>ABS(F9)</f>
      </c>
      <c r="I9" s="22">
        <f>IF(ABS(G9)&gt;0.1,1,0)</f>
      </c>
      <c r="J9" s="23">
        <f>IF(I9=1,"Review","OK")</f>
      </c>
    </row>
    <row r="10" spans="1:10" x14ac:dyDescent="0.25">
      <c r="A10" s="19">
        <f>'Chart of Accounts'!A7</f>
      </c>
      <c r="B10" s="15">
        <f>IFERROR(INDEX('Chart of Accounts'!$B$2:$B$16,MATCH($A10,'Chart of Accounts'!$A$2:$A$16,0)),"(unknown account)")</f>
      </c>
      <c r="C10" s="19">
        <f>IFERROR(INDEX('Chart of Accounts'!$C$2:$C$16,MATCH($A10,'Chart of Accounts'!$A$2:$A$16,0)),"(unknown type)")</f>
      </c>
      <c r="D10" s="20">
        <f>IFERROR(INDEX('Actuals Input'!$C$4:$E$18,MATCH($A10,'Actuals Input'!$A$4:$A$18,0),MATCH($B$2,'Actuals Input'!$C$3:$E$3,0)),0)</f>
      </c>
      <c r="E10" s="20">
        <f>IFERROR(INDEX('Budget Input'!$C$4:$E$18,MATCH($A10,'Budget Input'!$A$4:$A$18,0),MATCH($B$2,'Budget Input'!$C$3:$E$3,0)),0)</f>
      </c>
      <c r="F10" s="20">
        <f>D10-E10</f>
      </c>
      <c r="G10" s="21">
        <f>IFERROR(F10/ABS(E10),0)</f>
      </c>
      <c r="H10" s="20">
        <f>ABS(F10)</f>
      </c>
      <c r="I10" s="22">
        <f>IF(ABS(G10)&gt;0.1,1,0)</f>
      </c>
      <c r="J10" s="23">
        <f>IF(I10=1,"Review","OK")</f>
      </c>
    </row>
    <row r="11" spans="1:10" x14ac:dyDescent="0.25">
      <c r="A11" s="19">
        <f>'Chart of Accounts'!A8</f>
      </c>
      <c r="B11" s="15">
        <f>IFERROR(INDEX('Chart of Accounts'!$B$2:$B$16,MATCH($A11,'Chart of Accounts'!$A$2:$A$16,0)),"(unknown account)")</f>
      </c>
      <c r="C11" s="19">
        <f>IFERROR(INDEX('Chart of Accounts'!$C$2:$C$16,MATCH($A11,'Chart of Accounts'!$A$2:$A$16,0)),"(unknown type)")</f>
      </c>
      <c r="D11" s="20">
        <f>IFERROR(INDEX('Actuals Input'!$C$4:$E$18,MATCH($A11,'Actuals Input'!$A$4:$A$18,0),MATCH($B$2,'Actuals Input'!$C$3:$E$3,0)),0)</f>
      </c>
      <c r="E11" s="20">
        <f>IFERROR(INDEX('Budget Input'!$C$4:$E$18,MATCH($A11,'Budget Input'!$A$4:$A$18,0),MATCH($B$2,'Budget Input'!$C$3:$E$3,0)),0)</f>
      </c>
      <c r="F11" s="20">
        <f>D11-E11</f>
      </c>
      <c r="G11" s="21">
        <f>IFERROR(F11/ABS(E11),0)</f>
      </c>
      <c r="H11" s="20">
        <f>ABS(F11)</f>
      </c>
      <c r="I11" s="22">
        <f>IF(ABS(G11)&gt;0.1,1,0)</f>
      </c>
      <c r="J11" s="23">
        <f>IF(I11=1,"Review","OK")</f>
      </c>
    </row>
    <row r="12" spans="1:10" x14ac:dyDescent="0.25">
      <c r="A12" s="19">
        <f>'Chart of Accounts'!A9</f>
      </c>
      <c r="B12" s="15">
        <f>IFERROR(INDEX('Chart of Accounts'!$B$2:$B$16,MATCH($A12,'Chart of Accounts'!$A$2:$A$16,0)),"(unknown account)")</f>
      </c>
      <c r="C12" s="19">
        <f>IFERROR(INDEX('Chart of Accounts'!$C$2:$C$16,MATCH($A12,'Chart of Accounts'!$A$2:$A$16,0)),"(unknown type)")</f>
      </c>
      <c r="D12" s="20">
        <f>IFERROR(INDEX('Actuals Input'!$C$4:$E$18,MATCH($A12,'Actuals Input'!$A$4:$A$18,0),MATCH($B$2,'Actuals Input'!$C$3:$E$3,0)),0)</f>
      </c>
      <c r="E12" s="20">
        <f>IFERROR(INDEX('Budget Input'!$C$4:$E$18,MATCH($A12,'Budget Input'!$A$4:$A$18,0),MATCH($B$2,'Budget Input'!$C$3:$E$3,0)),0)</f>
      </c>
      <c r="F12" s="20">
        <f>D12-E12</f>
      </c>
      <c r="G12" s="21">
        <f>IFERROR(F12/ABS(E12),0)</f>
      </c>
      <c r="H12" s="20">
        <f>ABS(F12)</f>
      </c>
      <c r="I12" s="22">
        <f>IF(ABS(G12)&gt;0.1,1,0)</f>
      </c>
      <c r="J12" s="23">
        <f>IF(I12=1,"Review","OK")</f>
      </c>
    </row>
    <row r="13" spans="1:10" x14ac:dyDescent="0.25">
      <c r="A13" s="19">
        <f>'Chart of Accounts'!A10</f>
      </c>
      <c r="B13" s="15">
        <f>IFERROR(INDEX('Chart of Accounts'!$B$2:$B$16,MATCH($A13,'Chart of Accounts'!$A$2:$A$16,0)),"(unknown account)")</f>
      </c>
      <c r="C13" s="19">
        <f>IFERROR(INDEX('Chart of Accounts'!$C$2:$C$16,MATCH($A13,'Chart of Accounts'!$A$2:$A$16,0)),"(unknown type)")</f>
      </c>
      <c r="D13" s="20">
        <f>IFERROR(INDEX('Actuals Input'!$C$4:$E$18,MATCH($A13,'Actuals Input'!$A$4:$A$18,0),MATCH($B$2,'Actuals Input'!$C$3:$E$3,0)),0)</f>
      </c>
      <c r="E13" s="20">
        <f>IFERROR(INDEX('Budget Input'!$C$4:$E$18,MATCH($A13,'Budget Input'!$A$4:$A$18,0),MATCH($B$2,'Budget Input'!$C$3:$E$3,0)),0)</f>
      </c>
      <c r="F13" s="20">
        <f>D13-E13</f>
      </c>
      <c r="G13" s="21">
        <f>IFERROR(F13/ABS(E13),0)</f>
      </c>
      <c r="H13" s="20">
        <f>ABS(F13)</f>
      </c>
      <c r="I13" s="22">
        <f>IF(ABS(G13)&gt;0.1,1,0)</f>
      </c>
      <c r="J13" s="23">
        <f>IF(I13=1,"Review","OK")</f>
      </c>
    </row>
    <row r="14" spans="1:10" x14ac:dyDescent="0.25">
      <c r="A14" s="19">
        <f>'Chart of Accounts'!A11</f>
      </c>
      <c r="B14" s="15">
        <f>IFERROR(INDEX('Chart of Accounts'!$B$2:$B$16,MATCH($A14,'Chart of Accounts'!$A$2:$A$16,0)),"(unknown account)")</f>
      </c>
      <c r="C14" s="19">
        <f>IFERROR(INDEX('Chart of Accounts'!$C$2:$C$16,MATCH($A14,'Chart of Accounts'!$A$2:$A$16,0)),"(unknown type)")</f>
      </c>
      <c r="D14" s="20">
        <f>IFERROR(INDEX('Actuals Input'!$C$4:$E$18,MATCH($A14,'Actuals Input'!$A$4:$A$18,0),MATCH($B$2,'Actuals Input'!$C$3:$E$3,0)),0)</f>
      </c>
      <c r="E14" s="20">
        <f>IFERROR(INDEX('Budget Input'!$C$4:$E$18,MATCH($A14,'Budget Input'!$A$4:$A$18,0),MATCH($B$2,'Budget Input'!$C$3:$E$3,0)),0)</f>
      </c>
      <c r="F14" s="20">
        <f>D14-E14</f>
      </c>
      <c r="G14" s="21">
        <f>IFERROR(F14/ABS(E14),0)</f>
      </c>
      <c r="H14" s="20">
        <f>ABS(F14)</f>
      </c>
      <c r="I14" s="22">
        <f>IF(ABS(G14)&gt;0.1,1,0)</f>
      </c>
      <c r="J14" s="23">
        <f>IF(I14=1,"Review","OK")</f>
      </c>
    </row>
    <row r="15" spans="1:10" x14ac:dyDescent="0.25">
      <c r="A15" s="19">
        <f>'Chart of Accounts'!A12</f>
      </c>
      <c r="B15" s="15">
        <f>IFERROR(INDEX('Chart of Accounts'!$B$2:$B$16,MATCH($A15,'Chart of Accounts'!$A$2:$A$16,0)),"(unknown account)")</f>
      </c>
      <c r="C15" s="19">
        <f>IFERROR(INDEX('Chart of Accounts'!$C$2:$C$16,MATCH($A15,'Chart of Accounts'!$A$2:$A$16,0)),"(unknown type)")</f>
      </c>
      <c r="D15" s="20">
        <f>IFERROR(INDEX('Actuals Input'!$C$4:$E$18,MATCH($A15,'Actuals Input'!$A$4:$A$18,0),MATCH($B$2,'Actuals Input'!$C$3:$E$3,0)),0)</f>
      </c>
      <c r="E15" s="20">
        <f>IFERROR(INDEX('Budget Input'!$C$4:$E$18,MATCH($A15,'Budget Input'!$A$4:$A$18,0),MATCH($B$2,'Budget Input'!$C$3:$E$3,0)),0)</f>
      </c>
      <c r="F15" s="20">
        <f>D15-E15</f>
      </c>
      <c r="G15" s="21">
        <f>IFERROR(F15/ABS(E15),0)</f>
      </c>
      <c r="H15" s="20">
        <f>ABS(F15)</f>
      </c>
      <c r="I15" s="22">
        <f>IF(ABS(G15)&gt;0.1,1,0)</f>
      </c>
      <c r="J15" s="23">
        <f>IF(I15=1,"Review","OK")</f>
      </c>
    </row>
    <row r="16" spans="1:10" x14ac:dyDescent="0.25">
      <c r="A16" s="19">
        <f>'Chart of Accounts'!A13</f>
      </c>
      <c r="B16" s="15">
        <f>IFERROR(INDEX('Chart of Accounts'!$B$2:$B$16,MATCH($A16,'Chart of Accounts'!$A$2:$A$16,0)),"(unknown account)")</f>
      </c>
      <c r="C16" s="19">
        <f>IFERROR(INDEX('Chart of Accounts'!$C$2:$C$16,MATCH($A16,'Chart of Accounts'!$A$2:$A$16,0)),"(unknown type)")</f>
      </c>
      <c r="D16" s="20">
        <f>IFERROR(INDEX('Actuals Input'!$C$4:$E$18,MATCH($A16,'Actuals Input'!$A$4:$A$18,0),MATCH($B$2,'Actuals Input'!$C$3:$E$3,0)),0)</f>
      </c>
      <c r="E16" s="20">
        <f>IFERROR(INDEX('Budget Input'!$C$4:$E$18,MATCH($A16,'Budget Input'!$A$4:$A$18,0),MATCH($B$2,'Budget Input'!$C$3:$E$3,0)),0)</f>
      </c>
      <c r="F16" s="20">
        <f>D16-E16</f>
      </c>
      <c r="G16" s="21">
        <f>IFERROR(F16/ABS(E16),0)</f>
      </c>
      <c r="H16" s="20">
        <f>ABS(F16)</f>
      </c>
      <c r="I16" s="22">
        <f>IF(ABS(G16)&gt;0.1,1,0)</f>
      </c>
      <c r="J16" s="23">
        <f>IF(I16=1,"Review","OK")</f>
      </c>
    </row>
    <row r="17" spans="1:10" x14ac:dyDescent="0.25">
      <c r="A17" s="19">
        <f>'Chart of Accounts'!A14</f>
      </c>
      <c r="B17" s="15">
        <f>IFERROR(INDEX('Chart of Accounts'!$B$2:$B$16,MATCH($A17,'Chart of Accounts'!$A$2:$A$16,0)),"(unknown account)")</f>
      </c>
      <c r="C17" s="19">
        <f>IFERROR(INDEX('Chart of Accounts'!$C$2:$C$16,MATCH($A17,'Chart of Accounts'!$A$2:$A$16,0)),"(unknown type)")</f>
      </c>
      <c r="D17" s="20">
        <f>IFERROR(INDEX('Actuals Input'!$C$4:$E$18,MATCH($A17,'Actuals Input'!$A$4:$A$18,0),MATCH($B$2,'Actuals Input'!$C$3:$E$3,0)),0)</f>
      </c>
      <c r="E17" s="20">
        <f>IFERROR(INDEX('Budget Input'!$C$4:$E$18,MATCH($A17,'Budget Input'!$A$4:$A$18,0),MATCH($B$2,'Budget Input'!$C$3:$E$3,0)),0)</f>
      </c>
      <c r="F17" s="20">
        <f>D17-E17</f>
      </c>
      <c r="G17" s="21">
        <f>IFERROR(F17/ABS(E17),0)</f>
      </c>
      <c r="H17" s="20">
        <f>ABS(F17)</f>
      </c>
      <c r="I17" s="22">
        <f>IF(ABS(G17)&gt;0.1,1,0)</f>
      </c>
      <c r="J17" s="23">
        <f>IF(I17=1,"Review","OK")</f>
      </c>
    </row>
    <row r="18" spans="1:10" x14ac:dyDescent="0.25">
      <c r="A18" s="19">
        <f>'Chart of Accounts'!A15</f>
      </c>
      <c r="B18" s="15">
        <f>IFERROR(INDEX('Chart of Accounts'!$B$2:$B$16,MATCH($A18,'Chart of Accounts'!$A$2:$A$16,0)),"(unknown account)")</f>
      </c>
      <c r="C18" s="19">
        <f>IFERROR(INDEX('Chart of Accounts'!$C$2:$C$16,MATCH($A18,'Chart of Accounts'!$A$2:$A$16,0)),"(unknown type)")</f>
      </c>
      <c r="D18" s="20">
        <f>IFERROR(INDEX('Actuals Input'!$C$4:$E$18,MATCH($A18,'Actuals Input'!$A$4:$A$18,0),MATCH($B$2,'Actuals Input'!$C$3:$E$3,0)),0)</f>
      </c>
      <c r="E18" s="20">
        <f>IFERROR(INDEX('Budget Input'!$C$4:$E$18,MATCH($A18,'Budget Input'!$A$4:$A$18,0),MATCH($B$2,'Budget Input'!$C$3:$E$3,0)),0)</f>
      </c>
      <c r="F18" s="20">
        <f>D18-E18</f>
      </c>
      <c r="G18" s="21">
        <f>IFERROR(F18/ABS(E18),0)</f>
      </c>
      <c r="H18" s="20">
        <f>ABS(F18)</f>
      </c>
      <c r="I18" s="22">
        <f>IF(ABS(G18)&gt;0.1,1,0)</f>
      </c>
      <c r="J18" s="23">
        <f>IF(I18=1,"Review","OK")</f>
      </c>
    </row>
    <row r="19" spans="1:10" x14ac:dyDescent="0.25">
      <c r="A19" s="19">
        <f>'Chart of Accounts'!A16</f>
      </c>
      <c r="B19" s="15">
        <f>IFERROR(INDEX('Chart of Accounts'!$B$2:$B$16,MATCH($A19,'Chart of Accounts'!$A$2:$A$16,0)),"(unknown account)")</f>
      </c>
      <c r="C19" s="19">
        <f>IFERROR(INDEX('Chart of Accounts'!$C$2:$C$16,MATCH($A19,'Chart of Accounts'!$A$2:$A$16,0)),"(unknown type)")</f>
      </c>
      <c r="D19" s="20">
        <f>IFERROR(INDEX('Actuals Input'!$C$4:$E$18,MATCH($A19,'Actuals Input'!$A$4:$A$18,0),MATCH($B$2,'Actuals Input'!$C$3:$E$3,0)),0)</f>
      </c>
      <c r="E19" s="20">
        <f>IFERROR(INDEX('Budget Input'!$C$4:$E$18,MATCH($A19,'Budget Input'!$A$4:$A$18,0),MATCH($B$2,'Budget Input'!$C$3:$E$3,0)),0)</f>
      </c>
      <c r="F19" s="20">
        <f>D19-E19</f>
      </c>
      <c r="G19" s="21">
        <f>IFERROR(F19/ABS(E19),0)</f>
      </c>
      <c r="H19" s="20">
        <f>ABS(F19)</f>
      </c>
      <c r="I19" s="22">
        <f>IF(ABS(G19)&gt;0.1,1,0)</f>
      </c>
      <c r="J19" s="23">
        <f>IF(I19=1,"Review","OK")</f>
      </c>
    </row>
  </sheetData>
  <mergeCells count="1">
    <mergeCell ref="A1:J1"/>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howGridLines="0"/>
  </sheetViews>
  <sheetFormatPr defaultRowHeight="15" outlineLevelRow="0" outlineLevelCol="0" x14ac:dyDescent="55"/>
  <cols>
    <col min="1" max="1" width="30" customWidth="1"/>
    <col min="2" max="2" width="26" customWidth="1"/>
    <col min="3" max="3" width="18" customWidth="1"/>
    <col min="4" max="4" width="16" customWidth="1"/>
    <col min="5" max="5" width="14" customWidth="1"/>
  </cols>
  <sheetData>
    <row r="1" spans="1:5" x14ac:dyDescent="0.25">
      <c r="A1" s="1" t="s">
        <v>0</v>
      </c>
      <c r="B1" s="1"/>
      <c r="C1" s="1"/>
      <c r="D1" s="1"/>
      <c r="E1" s="1"/>
    </row>
    <row r="2" spans="1:2" x14ac:dyDescent="0.25">
      <c r="A2" s="2"/>
      <c r="B2" s="2"/>
    </row>
    <row r="3" spans="1:2" x14ac:dyDescent="0.25">
      <c r="A3" s="5" t="s">
        <v>111</v>
      </c>
      <c r="B3" s="24" t="s">
        <v>98</v>
      </c>
    </row>
    <row r="4" spans="1:2" x14ac:dyDescent="0.25">
      <c r="A4" s="2"/>
      <c r="B4" s="2"/>
    </row>
    <row r="5" spans="1:5" x14ac:dyDescent="0.25">
      <c r="A5" s="3" t="s">
        <v>112</v>
      </c>
      <c r="B5" s="3"/>
      <c r="C5" s="3"/>
      <c r="D5" s="3"/>
      <c r="E5" s="3"/>
    </row>
    <row r="6" ht="30" customHeight="1" spans="1:5" x14ac:dyDescent="0.25">
      <c r="A6" s="11" t="s">
        <v>113</v>
      </c>
      <c r="B6" s="11" t="s">
        <v>104</v>
      </c>
      <c r="C6" s="11" t="s">
        <v>105</v>
      </c>
      <c r="D6" s="11" t="s">
        <v>106</v>
      </c>
      <c r="E6" s="11" t="s">
        <v>107</v>
      </c>
    </row>
    <row r="7" spans="1:5" x14ac:dyDescent="0.25">
      <c r="A7" s="5" t="s">
        <v>39</v>
      </c>
      <c r="B7" s="25">
        <f>SUMIF('Variance Analysis'!$C$5:$C$19,"Revenue",'Variance Analysis'!$D$5:$D$19)</f>
      </c>
      <c r="C7" s="20">
        <f>SUMIF('Variance Analysis'!$C$5:$C$19,"Revenue",'Variance Analysis'!$E$5:$E$19)</f>
      </c>
      <c r="D7" s="20">
        <f>B7-C7</f>
      </c>
      <c r="E7" s="21">
        <f>IFERROR(D7/ABS(C7),0)</f>
      </c>
    </row>
    <row r="8" spans="1:5" x14ac:dyDescent="0.25">
      <c r="A8" s="5" t="s">
        <v>52</v>
      </c>
      <c r="B8" s="25">
        <f>SUMIF('Variance Analysis'!$C$5:$C$19,"Expense",'Variance Analysis'!$D$5:$D$19)</f>
      </c>
      <c r="C8" s="20">
        <f>SUMIF('Variance Analysis'!$C$5:$C$19,"Expense",'Variance Analysis'!$E$5:$E$19)</f>
      </c>
      <c r="D8" s="20">
        <f>B8-C8</f>
      </c>
      <c r="E8" s="21">
        <f>IFERROR(D8/ABS(C8),0)</f>
      </c>
    </row>
    <row r="9" spans="1:5" x14ac:dyDescent="0.25">
      <c r="A9" s="5" t="s">
        <v>91</v>
      </c>
      <c r="B9" s="25">
        <f>SUMIF('Variance Analysis'!$C$5:$C$19,"Other",'Variance Analysis'!$D$5:$D$19)</f>
      </c>
      <c r="C9" s="20">
        <f>SUMIF('Variance Analysis'!$C$5:$C$19,"Other",'Variance Analysis'!$E$5:$E$19)</f>
      </c>
      <c r="D9" s="20">
        <f>B9-C9</f>
      </c>
      <c r="E9" s="21">
        <f>IFERROR(D9/ABS(C9),0)</f>
      </c>
    </row>
    <row r="10" spans="1:5" x14ac:dyDescent="0.25">
      <c r="A10" s="5" t="s">
        <v>114</v>
      </c>
      <c r="B10" s="26">
        <f>B7-B8+B9</f>
      </c>
      <c r="C10" s="27">
        <f>C7-C8+C9</f>
      </c>
      <c r="D10" s="27">
        <f>B10-C10</f>
      </c>
      <c r="E10" s="28">
        <f>IFERROR(D10/ABS(C10),0)</f>
      </c>
    </row>
    <row r="11" spans="1:2" x14ac:dyDescent="0.25">
      <c r="A11" s="2"/>
      <c r="B11" s="2"/>
    </row>
    <row r="12" spans="1:5" x14ac:dyDescent="0.25">
      <c r="A12" s="3" t="s">
        <v>115</v>
      </c>
      <c r="B12" s="3"/>
      <c r="C12" s="3"/>
      <c r="D12" s="3"/>
      <c r="E12" s="3"/>
    </row>
    <row r="13" spans="1:4" x14ac:dyDescent="0.25">
      <c r="A13" s="5" t="s">
        <v>116</v>
      </c>
      <c r="B13" s="5"/>
      <c r="C13" s="5"/>
      <c r="D13" s="29">
        <f>SUM('Variance Analysis'!$I$5:$I$19)</f>
      </c>
    </row>
    <row r="14" spans="1:2" x14ac:dyDescent="0.25">
      <c r="A14" s="2"/>
      <c r="B14" s="2"/>
    </row>
    <row r="15" spans="1:5" x14ac:dyDescent="0.25">
      <c r="A15" s="3" t="s">
        <v>117</v>
      </c>
      <c r="B15" s="3"/>
      <c r="C15" s="3"/>
      <c r="D15" s="3"/>
      <c r="E15" s="3"/>
    </row>
    <row r="16" ht="30" customHeight="1" spans="1:3" x14ac:dyDescent="0.25">
      <c r="A16" s="11" t="s">
        <v>118</v>
      </c>
      <c r="B16" s="11" t="s">
        <v>119</v>
      </c>
      <c r="C16" s="11" t="s">
        <v>108</v>
      </c>
    </row>
    <row r="17" ht="30" customHeight="1" spans="1:3" x14ac:dyDescent="0.25">
      <c r="A17" s="30">
        <v>1</v>
      </c>
      <c r="B17" s="31">
        <f>INDEX('Variance Analysis'!$B$5:$B$19,MATCH(C17,'Variance Analysis'!$H$5:$H$19,0))</f>
      </c>
      <c r="C17" s="32">
        <f>LARGE('Variance Analysis'!$H$5:$H$19,1)</f>
      </c>
    </row>
    <row r="18" ht="30" customHeight="1" spans="1:3" x14ac:dyDescent="0.25">
      <c r="A18" s="30">
        <v>2</v>
      </c>
      <c r="B18" s="31">
        <f>INDEX('Variance Analysis'!$B$5:$B$19,MATCH(C18,'Variance Analysis'!$H$5:$H$19,0))</f>
      </c>
      <c r="C18" s="32">
        <f>LARGE('Variance Analysis'!$H$5:$H$19,2)</f>
      </c>
    </row>
    <row r="19" ht="30" customHeight="1" spans="1:3" x14ac:dyDescent="0.25">
      <c r="A19" s="30">
        <v>3</v>
      </c>
      <c r="B19" s="31">
        <f>INDEX('Variance Analysis'!$B$5:$B$19,MATCH(C19,'Variance Analysis'!$H$5:$H$19,0))</f>
      </c>
      <c r="C19" s="32">
        <f>LARGE('Variance Analysis'!$H$5:$H$19,3)</f>
      </c>
    </row>
    <row r="20" spans="1:2" x14ac:dyDescent="0.25">
      <c r="A20" s="2"/>
      <c r="B20" s="2"/>
    </row>
    <row r="21" ht="30" customHeight="1" spans="1:5" x14ac:dyDescent="0.25">
      <c r="A21" s="33" t="s">
        <v>31</v>
      </c>
      <c r="B21" s="33"/>
      <c r="C21" s="33"/>
      <c r="D21" s="33"/>
      <c r="E21" s="33"/>
    </row>
  </sheetData>
  <mergeCells count="6">
    <mergeCell ref="A1:E1"/>
    <mergeCell ref="A5:E5"/>
    <mergeCell ref="A12:E12"/>
    <mergeCell ref="A13:C13"/>
    <mergeCell ref="A15:E15"/>
    <mergeCell ref="A21:E21"/>
  </mergeCells>
  <dataValidations count="1">
    <dataValidation type="list" showErrorMessage="1" errorTitle="Invalid month" error="Choose one of: Jan, Feb, Mar" sqref="B3">
      <formula1>"Jan,Feb,Mar"</formula1>
    </dataValidation>
  </dataValidations>
  <hyperlinks>
    <hyperlink ref="A21"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Chart of Accounts</vt:lpstr>
      <vt:lpstr>Actuals Input</vt:lpstr>
      <vt:lpstr>Budget Input</vt:lpstr>
      <vt:lpstr>Variance Analysis</vt:lpstr>
      <vt:lpstr>Dashboard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2026-07-26T04:45:40Z</dcterms:created>
  <dcterms:modified xsi:type="dcterms:W3CDTF">2026-07-26T04:45:40Z</dcterms:modified>
</cp:coreProperties>
</file>