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ating Scales" state="visible" r:id="rId5"/>
    <sheet sheetId="3" name="FMEA Worksheet" state="visible" r:id="rId6"/>
    <sheet sheetId="4" name="Action Tracker" state="visible" r:id="rId7"/>
    <sheet sheetId="5" name="Dashboard" state="visible" r:id="rId8"/>
  </sheets>
  <calcPr calcId="171027"/>
</workbook>
</file>

<file path=xl/sharedStrings.xml><?xml version="1.0" encoding="utf-8"?>
<sst xmlns="http://schemas.openxmlformats.org/spreadsheetml/2006/main" count="253" uniqueCount="227">
  <si>
    <t>FMEA Template</t>
  </si>
  <si>
    <t>Purpose</t>
  </si>
  <si>
    <t>This workbook helps a team run a Failure Mode and Effects Analysis (FMEA) in a spreadsheet. List what could fail, rate each failure mode for Severity, Occurrence, and Detection on a 1 to 10 scale, and let the workbook multiply the three into a Risk Priority Number (RPN). Then record the recommended action, re-rate the risk after the fix, and watch the RPN fall on the dashboard. Replace the synthetic sample failure modes with your own; the risk levels, action tracker, and dashboard recalculate automatically.</t>
  </si>
  <si>
    <t>Clean-room disclosure</t>
  </si>
  <si>
    <t>Clean-room disclosure: every formula, layout, instruction, rating description, and sample figure in this workbook was authored from scratch for Excel.TV. No vendor workbook, gated template, branding, published rating table, or sample dataset was downloaded, inspected, mirrored, transformed, or adapted in building this file. All data shown is synthetic and for illustration only.</t>
  </si>
  <si>
    <t>What’s in this workbook</t>
  </si>
  <si>
    <t>Rating Scales</t>
  </si>
  <si>
    <t>Editable 1 to 10 definitions for Severity, Occurrence, and Detection, plus two inputs: the RPN action threshold and the severity override level.</t>
  </si>
  <si>
    <t>FMEA Worksheet</t>
  </si>
  <si>
    <t>The analysis itself: item, function, failure mode, effect, cause, current controls, the three ratings, the calculated RPN and risk level, the recommended action, owner, due date, status, and the revised ratings and RPN after the action.</t>
  </si>
  <si>
    <t>Action Tracker</t>
  </si>
  <si>
    <t>Calculated list of open actions, ranked by current RPN, with owner, due date, and an Overdue, Due soon, or On track flag against the As Of Date.</t>
  </si>
  <si>
    <t>Dashboard</t>
  </si>
  <si>
    <t>The one-page output: failure modes rated, total and highest RPN, modes needing action, open and overdue actions, the RPN reduction from completed actions, and the top five failure modes by RPN.</t>
  </si>
  <si>
    <t>How to use this workbook</t>
  </si>
  <si>
    <t>1. Open Rating Scales and read the 1 to 10 definitions. Edit the wording so each rating matches your own process, then set the RPN action threshold and the severity override level.</t>
  </si>
  <si>
    <t>2. On FMEA Worksheet, replace the sample rows with your own items and failure modes. Fill in the function, effect, cause, and current controls first, then rate Severity, Occurrence, and Detection from the scales.</t>
  </si>
  <si>
    <t>3. Check the RPN and Risk Level columns. For every failure mode that needs action, write the recommended action, an owner, a due date, and a status of Open, In Progress, or Done.</t>
  </si>
  <si>
    <t>4. When an action is finished, set the status to Done and enter the revised Severity, Occurrence, and Detection. The revised RPN and the RPN reduction calculate on their own.</t>
  </si>
  <si>
    <t>5. Set the As Of Date on Action Tracker to review what is overdue, then use Dashboard for the meeting summary.</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</si>
  <si>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</si>
  <si>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</si>
  <si>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</si>
  <si>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</si>
  <si>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</si>
  <si>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</si>
  <si>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SUM, SUMIF, COUNT, COUNTIF, MAX, IF, IFERROR, AND, OR, INDEX, MATCH, LARGE, ROW, and arithmetic. Dropdown validation for the status column and the 1 to 10 rating checks carries over during import.</t>
  </si>
  <si>
    <t>Limitations</t>
  </si>
  <si>
    <t>This template is a spreadsheet FMEA, not a quality management system. It does not enforce sign-off, keep revision history, or link to controlled documents. RPN is a simple multiplication, so different combinations of Severity, Occurrence, and Detection can produce the same number; the severity override column exists so that a high-severity failure with a low RPN is never ignored. Newer industry guidance, including the AIAG and VDA FMEA handbook, prioritizes with Action Priority rather than RPN; this workbook does not reproduce those tables. The FMEA Worksheet has 20 formula-ready rows and the Action Tracker lists up to 15 open actions; extend the formulas if you need more. If two failure modes have the same RPN, the one higher on the worksheet ranks first.</t>
  </si>
  <si>
    <t>★ Free template from Excel.TV — get more free Excel &amp; Google Sheets templates →</t>
  </si>
  <si>
    <t>Edit the descriptions to fit your process. Higher is worse on every scale: a Detection rating of 10 means the failure is the hardest to catch. The two blue inputs below drive the Risk Level column on FMEA Worksheet.</t>
  </si>
  <si>
    <t>RPN action threshold</t>
  </si>
  <si>
    <t>An RPN at or above this number is flagged "Act now". Half of it (shown below) is flagged "Review".</t>
  </si>
  <si>
    <t>Severity override level</t>
  </si>
  <si>
    <t>A Severity at or above this rating is flagged "Act now" even when the RPN is low.</t>
  </si>
  <si>
    <t>Review level (calculated)</t>
  </si>
  <si>
    <t>Half of the action threshold. An RPN from here up to the threshold is flagged "Review".</t>
  </si>
  <si>
    <t>Rating</t>
  </si>
  <si>
    <t>Severity (how bad is the effect?)</t>
  </si>
  <si>
    <t>Occurrence (how often does the cause happen?)</t>
  </si>
  <si>
    <t>Detection (how likely are we to catch it?)</t>
  </si>
  <si>
    <t>No noticeable effect. The process and the customer are unaffected.</t>
  </si>
  <si>
    <t>Essentially eliminated by design. The cause has never been seen.</t>
  </si>
  <si>
    <t>Certain to be caught. An automatic control stops the problem before it moves on.</t>
  </si>
  <si>
    <t>A careful observer might notice it. No rework and no complaint.</t>
  </si>
  <si>
    <t>Remote. Not seen in several years of operation.</t>
  </si>
  <si>
    <t>Almost certain. An automatic alarm plus a check of every unit.</t>
  </si>
  <si>
    <t>Small cosmetic or convenience issue, fixed during normal work.</t>
  </si>
  <si>
    <t>Very low. About once a year.</t>
  </si>
  <si>
    <t>High. A gauge or sensor checks every unit and a person acts on the result.</t>
  </si>
  <si>
    <t>Noticeable issue. A minor adjustment or rework step is needed.</t>
  </si>
  <si>
    <t>Low. About once every six months.</t>
  </si>
  <si>
    <t>Moderately high. The operator measures every item against a limit.</t>
  </si>
  <si>
    <t>Moderate loss of quality or speed. Output is usable but below normal.</t>
  </si>
  <si>
    <t>Moderate. About once a quarter.</t>
  </si>
  <si>
    <t>Moderate. A sample is inspected at set intervals.</t>
  </si>
  <si>
    <t>Significant loss. Part of the output is reworked or scrapped, or a customer complains.</t>
  </si>
  <si>
    <t>Moderately high. About once a month.</t>
  </si>
  <si>
    <t>Low. A trained person looks for it during a periodic visual check.</t>
  </si>
  <si>
    <t>Major disruption. The line stops or a batch is rejected.</t>
  </si>
  <si>
    <t>High. Every week or two.</t>
  </si>
  <si>
    <t>Very low. Usually found only at a scheduled audit or service visit.</t>
  </si>
  <si>
    <t>Severe. Extended stoppage, lost product, or a customer relationship at risk.</t>
  </si>
  <si>
    <t>Very high. About weekly.</t>
  </si>
  <si>
    <t>Remote. Relies on an end-of-period report or a customer calling.</t>
  </si>
  <si>
    <t>Serious safety, regulatory, or legal exposure, but with some warning first.</t>
  </si>
  <si>
    <t>Near constant. Several times a week.</t>
  </si>
  <si>
    <t>Very remote. No real control, so it is unlikely to be noticed in time.</t>
  </si>
  <si>
    <t>Possible injury or major regulatory breach with no warning.</t>
  </si>
  <si>
    <t>Certain. Happens on almost every shift or run.</t>
  </si>
  <si>
    <t>No known control. It is found only after the failure reaches the customer.</t>
  </si>
  <si>
    <t>One row per failure mode. Blue cells are yours to fill in; yellow cells calculate. RPN = Severity x Occurrence x Detection. After an action is done, enter the revised ratings on the right and the revised RPN calculates.</t>
  </si>
  <si>
    <t>What could fail</t>
  </si>
  <si>
    <t>Risk today</t>
  </si>
  <si>
    <t>Action plan</t>
  </si>
  <si>
    <t>Risk after action</t>
  </si>
  <si>
    <t>ID</t>
  </si>
  <si>
    <t>Item / Process Step</t>
  </si>
  <si>
    <t>Function</t>
  </si>
  <si>
    <t>Potential Failure Mode</t>
  </si>
  <si>
    <t>Potential Effect</t>
  </si>
  <si>
    <t>Potential Cause</t>
  </si>
  <si>
    <t>Current Controls</t>
  </si>
  <si>
    <t>Severity</t>
  </si>
  <si>
    <t>Occurrence</t>
  </si>
  <si>
    <t>Detection</t>
  </si>
  <si>
    <t>RPN</t>
  </si>
  <si>
    <t>Risk Level</t>
  </si>
  <si>
    <t>Recommended Action</t>
  </si>
  <si>
    <t>Owner</t>
  </si>
  <si>
    <t>Due Date</t>
  </si>
  <si>
    <t>Status</t>
  </si>
  <si>
    <t>Revised Severity</t>
  </si>
  <si>
    <t>Revised Occurrence</t>
  </si>
  <si>
    <t>Revised Detection</t>
  </si>
  <si>
    <t>Revised RPN</t>
  </si>
  <si>
    <t>RPN Reduction</t>
  </si>
  <si>
    <t>Open Action Flag</t>
  </si>
  <si>
    <t>Open Action Key</t>
  </si>
  <si>
    <t>Rank Key</t>
  </si>
  <si>
    <t>FM-01</t>
  </si>
  <si>
    <t>Cooling Pump 2</t>
  </si>
  <si>
    <t>Circulate coolant through the process loop</t>
  </si>
  <si>
    <t>Mechanical seal leaks</t>
  </si>
  <si>
    <t>Coolant loss, process overheats, line stops</t>
  </si>
  <si>
    <t>Seal wear from shaft misalignment</t>
  </si>
  <si>
    <t>Weekly visual check for drips</t>
  </si>
  <si>
    <t>Add a laser shaft-alignment check and a vibration reading to the monthly PM</t>
  </si>
  <si>
    <t>M. Patel</t>
  </si>
  <si>
    <t>Done</t>
  </si>
  <si>
    <t>FM-02</t>
  </si>
  <si>
    <t>Hydraulic Press</t>
  </si>
  <si>
    <t>Form brackets to specification</t>
  </si>
  <si>
    <t>Pressure drops mid-stroke</t>
  </si>
  <si>
    <t>Brackets out of tolerance, scrap and rework</t>
  </si>
  <si>
    <t>Worn hydraulic seal or clogged filter</t>
  </si>
  <si>
    <t>Operator watches the pressure gauge</t>
  </si>
  <si>
    <t>Fit a pressure transducer with a low-pressure alarm</t>
  </si>
  <si>
    <t>J. Nguyen</t>
  </si>
  <si>
    <t>In Progress</t>
  </si>
  <si>
    <t>FM-03</t>
  </si>
  <si>
    <t>Line 1 Conveyor</t>
  </si>
  <si>
    <t>Move product to the assembly line</t>
  </si>
  <si>
    <t>Belt mistracks and jams</t>
  </si>
  <si>
    <t>Line stops for one to three hours</t>
  </si>
  <si>
    <t>Roller wear and missed lubrication</t>
  </si>
  <si>
    <t>Monthly inspection</t>
  </si>
  <si>
    <t>Install a belt-tracking sensor and move lubrication to a bi-weekly route</t>
  </si>
  <si>
    <t>Open</t>
  </si>
  <si>
    <t>FM-04</t>
  </si>
  <si>
    <t>Air Compressor A</t>
  </si>
  <si>
    <t>Supply compressed air to pneumatic tools</t>
  </si>
  <si>
    <t>Intake filter clogs and pressure sags</t>
  </si>
  <si>
    <t>Tools run slow and quality dips</t>
  </si>
  <si>
    <t>Filter not changed on time</t>
  </si>
  <si>
    <t>Filter changed on the PM schedule</t>
  </si>
  <si>
    <t>Add a differential-pressure gauge across the filter</t>
  </si>
  <si>
    <t>A. Brooks</t>
  </si>
  <si>
    <t>FM-05</t>
  </si>
  <si>
    <t>Packaging Sealer</t>
  </si>
  <si>
    <t>Heat-seal finished packs</t>
  </si>
  <si>
    <t>Weak or incomplete seal</t>
  </si>
  <si>
    <t>Product leaks and customer returns</t>
  </si>
  <si>
    <t>Sealing strip wear and temperature drift</t>
  </si>
  <si>
    <t>End-of-shift sample check</t>
  </si>
  <si>
    <t>Add an hourly peel test and log the sealer temperature</t>
  </si>
  <si>
    <t>R. Gomez</t>
  </si>
  <si>
    <t>FM-06</t>
  </si>
  <si>
    <t>Backup Generator</t>
  </si>
  <si>
    <t>Provide emergency power</t>
  </si>
  <si>
    <t>Fails to start</t>
  </si>
  <si>
    <t>No emergency lighting or control power in an outage</t>
  </si>
  <si>
    <t>Weak starting battery</t>
  </si>
  <si>
    <t>Monthly start test under load</t>
  </si>
  <si>
    <t>FM-07</t>
  </si>
  <si>
    <t>Forklift 3</t>
  </si>
  <si>
    <t>Move pallets in the warehouse</t>
  </si>
  <si>
    <t>Brakes fade or fail</t>
  </si>
  <si>
    <t>Injury to a person or damage to racking</t>
  </si>
  <si>
    <t>Worn brake pads</t>
  </si>
  <si>
    <t>Pre-shift checklist</t>
  </si>
  <si>
    <t>Add a measured pad-thickness check to the 90-day service</t>
  </si>
  <si>
    <t>L. Harris</t>
  </si>
  <si>
    <t>FM-08</t>
  </si>
  <si>
    <t>HVAC Rooftop Unit</t>
  </si>
  <si>
    <t>Keep the quality lab in temperature range</t>
  </si>
  <si>
    <t>Coil fouls with dirt</t>
  </si>
  <si>
    <t>Lab drifts out of range and tests are delayed</t>
  </si>
  <si>
    <t>Coil cleaning is skipped</t>
  </si>
  <si>
    <t>Quarterly filter change</t>
  </si>
  <si>
    <t>Add coil cleaning to the quarterly service checklist</t>
  </si>
  <si>
    <t>K. White</t>
  </si>
  <si>
    <t>FM-09</t>
  </si>
  <si>
    <t>Quality Lab Scale</t>
  </si>
  <si>
    <t>Weigh samples for accept or reject decisions</t>
  </si>
  <si>
    <t>Calibration drifts</t>
  </si>
  <si>
    <t>Wrong accept or reject decisions</t>
  </si>
  <si>
    <t>Calibration check missed</t>
  </si>
  <si>
    <t>Annual external calibration</t>
  </si>
  <si>
    <t>Add a monthly check with a certified test weight</t>
  </si>
  <si>
    <t>FM-10</t>
  </si>
  <si>
    <t>Bearing seizes</t>
  </si>
  <si>
    <t>Pump stops and the loop loses flow</t>
  </si>
  <si>
    <t>Lubricant breakdown</t>
  </si>
  <si>
    <t>Quarterly lubricant top-up</t>
  </si>
  <si>
    <t>This sheet lists every failure mode that has a recommended action that is not yet Done, highest RPN first. Nothing here is typed in except the As Of Date: change a status on FMEA Worksheet and the list updates.</t>
  </si>
  <si>
    <t>As Of Date:</t>
  </si>
  <si>
    <t>Priority</t>
  </si>
  <si>
    <t>Current RPN</t>
  </si>
  <si>
    <t>Days Until Due</t>
  </si>
  <si>
    <t>Timing</t>
  </si>
  <si>
    <t>Row Key</t>
  </si>
  <si>
    <t>As of date:</t>
  </si>
  <si>
    <t>Risk summary</t>
  </si>
  <si>
    <t>Metric</t>
  </si>
  <si>
    <t>Result</t>
  </si>
  <si>
    <t>How it is calculated</t>
  </si>
  <si>
    <t>Failure modes rated</t>
  </si>
  <si>
    <t>Worksheet rows with all three ratings filled in.</t>
  </si>
  <si>
    <t>Total RPN today</t>
  </si>
  <si>
    <t>Sum of the RPN column before any action.</t>
  </si>
  <si>
    <t>Highest RPN</t>
  </si>
  <si>
    <t>The single largest RPN on the worksheet.</t>
  </si>
  <si>
    <t>Modes at or above the RPN threshold</t>
  </si>
  <si>
    <t>Rows whose RPN meets the action threshold on Rating Scales.</t>
  </si>
  <si>
    <t>Modes at or above the severity override</t>
  </si>
  <si>
    <t>Rows whose Severity meets the override level, whatever their RPN.</t>
  </si>
  <si>
    <t>Open actions</t>
  </si>
  <si>
    <t>Rows with a recommended action that is not yet Done.</t>
  </si>
  <si>
    <t>Open actions overdue</t>
  </si>
  <si>
    <t>Open actions with a due date before the As Of Date.</t>
  </si>
  <si>
    <t>Modes re-rated after action</t>
  </si>
  <si>
    <t>Rows with a complete set of revised ratings.</t>
  </si>
  <si>
    <t>RPN before action (re-rated modes)</t>
  </si>
  <si>
    <t>Original RPN of only the rows that have a revised RPN.</t>
  </si>
  <si>
    <t>RPN after action (re-rated modes)</t>
  </si>
  <si>
    <t>Sum of the revised RPN column.</t>
  </si>
  <si>
    <t>RPN reduction</t>
  </si>
  <si>
    <t>RPN before action minus RPN after action.</t>
  </si>
  <si>
    <t>RPN reduction %</t>
  </si>
  <si>
    <t>The reduction as a share of the RPN before action.</t>
  </si>
  <si>
    <t>Top 5 failure modes by RPN</t>
  </si>
  <si>
    <t>Item - failure mode</t>
  </si>
  <si>
    <t>S</t>
  </si>
  <si>
    <t>O</t>
  </si>
  <si>
    <t>D</t>
  </si>
  <si>
    <t>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</si>
</sst>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0000"/>
    <numFmt numFmtId="166" formatCode="0.0%"/>
  </numFmts>
  <fonts count="9" x14ac:knownFonts="1">
    <font>
      <color theme="1"/>
      <family val="2"/>
      <scheme val="minor"/>
      <sz val="11"/>
      <name val="Calibri"/>
    </font>
    <font>
      <b/>
      <sz val="16"/>
    </font>
    <font>
      <b/>
      <sz val="12"/>
    </font>
    <font>
      <i/>
    </font>
    <font>
      <b/>
    </font>
    <font>
      <b/>
      <u/>
      <color rgb="FF1155CC"/>
      <sz val="13"/>
    </font>
    <font>
      <b/>
      <color rgb="FFFFFFFF"/>
    </font>
    <font>
      <b/>
      <sz val="11"/>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3">
    <border>
      <left/>
      <right/>
      <top/>
      <bottom/>
      <diagonal/>
    </border>
    <border>
      <left style="thin">
        <color rgb="FFB7B7B7"/>
      </left>
      <right style="thin">
        <color rgb="FFB7B7B7"/>
      </right>
      <top style="thin">
        <color rgb="FFB7B7B7"/>
      </top>
      <bottom style="thin">
        <color rgb="FFB7B7B7"/>
      </bottom>
      <diagonal/>
    </border>
    <border>
      <left/>
      <right/>
      <top/>
      <bottom style="medium">
        <color rgb="FF44546A"/>
      </bottom>
      <diagonal/>
    </border>
  </borders>
  <cellStyleXfs count="1">
    <xf numFmtId="0" fontId="0" fillId="0" borderId="0"/>
  </cellStyleXfs>
  <cellXfs count="35">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3" fontId="4" fillId="2"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0" fillId="2" borderId="1" xfId="0" applyFill="1" applyBorder="1" applyAlignment="1">
      <alignment horizontal="center" vertical="center" wrapText="1"/>
    </xf>
    <xf numFmtId="3" fontId="4" fillId="3" borderId="1" xfId="0" applyNumberFormat="1" applyFont="1" applyFill="1" applyBorder="1" applyAlignment="1">
      <alignment horizontal="center" vertical="center"/>
    </xf>
    <xf numFmtId="164" fontId="0" fillId="2" borderId="1" xfId="0" applyNumberFormat="1" applyFill="1" applyBorder="1" applyAlignment="1">
      <alignment horizontal="center" vertical="center" wrapText="1"/>
    </xf>
    <xf numFmtId="3"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4" fillId="0" borderId="0" xfId="0" applyFont="1"/>
    <xf numFmtId="164" fontId="4" fillId="2"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164"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4" fontId="4" fillId="3" borderId="1"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0" fontId="0" fillId="4" borderId="1" xfId="0" applyFill="1" applyBorder="1" applyAlignment="1">
      <alignment horizontal="left" vertical="center" wrapText="1"/>
    </xf>
    <xf numFmtId="3" fontId="0" fillId="4" borderId="1" xfId="0" applyNumberFormat="1" applyFill="1" applyBorder="1" applyAlignment="1">
      <alignment horizontal="center" vertical="center"/>
    </xf>
    <xf numFmtId="0" fontId="8"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fmea-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fmea-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45"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spans="1:6" x14ac:dyDescent="0.25">
      <c r="A21" s="2"/>
      <c r="B21" s="2"/>
      <c r="C21" s="2"/>
      <c r="D21" s="2"/>
      <c r="E21" s="2"/>
      <c r="F21" s="2"/>
    </row>
    <row r="22" spans="1:6" x14ac:dyDescent="0.25">
      <c r="A22" s="3" t="s">
        <v>20</v>
      </c>
      <c r="B22" s="3"/>
      <c r="C22" s="3"/>
      <c r="D22" s="3"/>
      <c r="E22" s="3"/>
      <c r="F22" s="3"/>
    </row>
    <row r="23" spans="1:6" x14ac:dyDescent="0.25">
      <c r="A23" s="5" t="s">
        <v>20</v>
      </c>
      <c r="B23" s="2"/>
      <c r="C23" s="2"/>
      <c r="D23" s="2"/>
      <c r="E23" s="2"/>
      <c r="F23" s="2"/>
    </row>
    <row r="24" spans="1:6" x14ac:dyDescent="0.25">
      <c r="A24" s="6" t="s">
        <v>21</v>
      </c>
      <c r="B24" s="7" t="s">
        <v>22</v>
      </c>
      <c r="C24" s="2"/>
      <c r="D24" s="2"/>
      <c r="E24" s="2"/>
      <c r="F24" s="2"/>
    </row>
    <row r="25" spans="1:6" x14ac:dyDescent="0.25">
      <c r="A25" s="8" t="s">
        <v>21</v>
      </c>
      <c r="B25" s="7" t="s">
        <v>23</v>
      </c>
      <c r="C25" s="2"/>
      <c r="D25" s="2"/>
      <c r="E25" s="2"/>
      <c r="F25" s="2"/>
    </row>
    <row r="26" spans="1:6" x14ac:dyDescent="0.25">
      <c r="A26" s="9" t="s">
        <v>21</v>
      </c>
      <c r="B26" s="7" t="s">
        <v>24</v>
      </c>
      <c r="C26" s="2"/>
      <c r="D26" s="2"/>
      <c r="E26" s="2"/>
      <c r="F26" s="2"/>
    </row>
    <row r="27" spans="1:6" x14ac:dyDescent="0.25">
      <c r="A27" s="2"/>
      <c r="B27" s="2"/>
      <c r="C27" s="2"/>
      <c r="D27" s="2"/>
      <c r="E27" s="2"/>
      <c r="F27" s="2"/>
    </row>
    <row r="28" spans="1:6" x14ac:dyDescent="0.25">
      <c r="A28" s="3" t="s">
        <v>25</v>
      </c>
      <c r="B28" s="3"/>
      <c r="C28" s="3"/>
      <c r="D28" s="3"/>
      <c r="E28" s="3"/>
      <c r="F28" s="3"/>
    </row>
    <row r="29" ht="60" customHeight="1" spans="1:6" x14ac:dyDescent="0.25">
      <c r="A29" s="2" t="s">
        <v>26</v>
      </c>
      <c r="B29" s="2"/>
      <c r="C29" s="2"/>
      <c r="D29" s="2"/>
      <c r="E29" s="2"/>
      <c r="F29" s="2"/>
    </row>
    <row r="30" spans="1:6" x14ac:dyDescent="0.25">
      <c r="A30" s="2"/>
      <c r="B30" s="2"/>
      <c r="C30" s="2"/>
      <c r="D30" s="2"/>
      <c r="E30" s="2"/>
      <c r="F30" s="2"/>
    </row>
    <row r="31" spans="1:6" x14ac:dyDescent="0.25">
      <c r="A31" s="3" t="s">
        <v>27</v>
      </c>
      <c r="B31" s="3"/>
      <c r="C31" s="3"/>
      <c r="D31" s="3"/>
      <c r="E31" s="3"/>
      <c r="F31" s="3"/>
    </row>
    <row r="32" ht="90" customHeight="1" spans="1:6" x14ac:dyDescent="0.25">
      <c r="A32" s="2" t="s">
        <v>28</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29</v>
      </c>
      <c r="B35" s="10"/>
      <c r="C35" s="10"/>
      <c r="D35" s="10"/>
      <c r="E35" s="10"/>
      <c r="F35"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pane ySplit="6" topLeftCell="A7" activePane="bottomLeft" state="frozen"/>
      <selection pane="bottomLeft"/>
    </sheetView>
  </sheetViews>
  <sheetFormatPr defaultRowHeight="15" outlineLevelRow="0" outlineLevelCol="0" x14ac:dyDescent="55"/>
  <cols>
    <col min="1" max="1" width="26" customWidth="1"/>
    <col min="2" max="4" width="44" customWidth="1"/>
  </cols>
  <sheetData>
    <row r="1" ht="30" customHeight="1" spans="1:4" x14ac:dyDescent="0.25">
      <c r="A1" s="2" t="s">
        <v>30</v>
      </c>
      <c r="B1" s="2"/>
      <c r="C1" s="2"/>
      <c r="D1" s="2"/>
    </row>
    <row r="2" spans="1:4" x14ac:dyDescent="0.25">
      <c r="A2" s="2"/>
      <c r="B2" s="2"/>
      <c r="C2" s="2"/>
      <c r="D2" s="2"/>
    </row>
    <row r="3" ht="32" customHeight="1" spans="1:4" x14ac:dyDescent="0.25">
      <c r="A3" s="5" t="s">
        <v>31</v>
      </c>
      <c r="B3" s="11">
        <v>150</v>
      </c>
      <c r="C3" s="7" t="s">
        <v>32</v>
      </c>
      <c r="D3" s="7"/>
    </row>
    <row r="4" ht="32" customHeight="1" spans="1:4" x14ac:dyDescent="0.25">
      <c r="A4" s="5" t="s">
        <v>33</v>
      </c>
      <c r="B4" s="11">
        <v>9</v>
      </c>
      <c r="C4" s="7" t="s">
        <v>34</v>
      </c>
      <c r="D4" s="7"/>
    </row>
    <row r="5" ht="32" customHeight="1" spans="1:4" x14ac:dyDescent="0.25">
      <c r="A5" s="5" t="s">
        <v>35</v>
      </c>
      <c r="B5" s="12">
        <f>B3/2</f>
      </c>
      <c r="C5" s="7" t="s">
        <v>36</v>
      </c>
      <c r="D5" s="7"/>
    </row>
    <row r="6" ht="30" customHeight="1" spans="1:4" x14ac:dyDescent="0.25">
      <c r="A6" s="13" t="s">
        <v>37</v>
      </c>
      <c r="B6" s="13" t="s">
        <v>38</v>
      </c>
      <c r="C6" s="13" t="s">
        <v>39</v>
      </c>
      <c r="D6" s="13" t="s">
        <v>40</v>
      </c>
    </row>
    <row r="7" ht="48" customHeight="1" spans="1:4" x14ac:dyDescent="0.25">
      <c r="A7" s="14">
        <v>1</v>
      </c>
      <c r="B7" s="15" t="s">
        <v>41</v>
      </c>
      <c r="C7" s="15" t="s">
        <v>42</v>
      </c>
      <c r="D7" s="15" t="s">
        <v>43</v>
      </c>
    </row>
    <row r="8" ht="48" customHeight="1" spans="1:4" x14ac:dyDescent="0.25">
      <c r="A8" s="14">
        <v>2</v>
      </c>
      <c r="B8" s="15" t="s">
        <v>44</v>
      </c>
      <c r="C8" s="15" t="s">
        <v>45</v>
      </c>
      <c r="D8" s="15" t="s">
        <v>46</v>
      </c>
    </row>
    <row r="9" ht="48" customHeight="1" spans="1:4" x14ac:dyDescent="0.25">
      <c r="A9" s="14">
        <v>3</v>
      </c>
      <c r="B9" s="15" t="s">
        <v>47</v>
      </c>
      <c r="C9" s="15" t="s">
        <v>48</v>
      </c>
      <c r="D9" s="15" t="s">
        <v>49</v>
      </c>
    </row>
    <row r="10" ht="48" customHeight="1" spans="1:4" x14ac:dyDescent="0.25">
      <c r="A10" s="14">
        <v>4</v>
      </c>
      <c r="B10" s="15" t="s">
        <v>50</v>
      </c>
      <c r="C10" s="15" t="s">
        <v>51</v>
      </c>
      <c r="D10" s="15" t="s">
        <v>52</v>
      </c>
    </row>
    <row r="11" ht="48" customHeight="1" spans="1:4" x14ac:dyDescent="0.25">
      <c r="A11" s="14">
        <v>5</v>
      </c>
      <c r="B11" s="15" t="s">
        <v>53</v>
      </c>
      <c r="C11" s="15" t="s">
        <v>54</v>
      </c>
      <c r="D11" s="15" t="s">
        <v>55</v>
      </c>
    </row>
    <row r="12" ht="48" customHeight="1" spans="1:4" x14ac:dyDescent="0.25">
      <c r="A12" s="14">
        <v>6</v>
      </c>
      <c r="B12" s="15" t="s">
        <v>56</v>
      </c>
      <c r="C12" s="15" t="s">
        <v>57</v>
      </c>
      <c r="D12" s="15" t="s">
        <v>58</v>
      </c>
    </row>
    <row r="13" ht="48" customHeight="1" spans="1:4" x14ac:dyDescent="0.25">
      <c r="A13" s="14">
        <v>7</v>
      </c>
      <c r="B13" s="15" t="s">
        <v>59</v>
      </c>
      <c r="C13" s="15" t="s">
        <v>60</v>
      </c>
      <c r="D13" s="15" t="s">
        <v>61</v>
      </c>
    </row>
    <row r="14" ht="48" customHeight="1" spans="1:4" x14ac:dyDescent="0.25">
      <c r="A14" s="14">
        <v>8</v>
      </c>
      <c r="B14" s="15" t="s">
        <v>62</v>
      </c>
      <c r="C14" s="15" t="s">
        <v>63</v>
      </c>
      <c r="D14" s="15" t="s">
        <v>64</v>
      </c>
    </row>
    <row r="15" ht="48" customHeight="1" spans="1:4" x14ac:dyDescent="0.25">
      <c r="A15" s="14">
        <v>9</v>
      </c>
      <c r="B15" s="15" t="s">
        <v>65</v>
      </c>
      <c r="C15" s="15" t="s">
        <v>66</v>
      </c>
      <c r="D15" s="15" t="s">
        <v>67</v>
      </c>
    </row>
    <row r="16" ht="48" customHeight="1" spans="1:4" x14ac:dyDescent="0.25">
      <c r="A16" s="14">
        <v>10</v>
      </c>
      <c r="B16" s="15" t="s">
        <v>68</v>
      </c>
      <c r="C16" s="15" t="s">
        <v>69</v>
      </c>
      <c r="D16" s="15" t="s">
        <v>70</v>
      </c>
    </row>
  </sheetData>
  <mergeCells count="4">
    <mergeCell ref="A1:D1"/>
    <mergeCell ref="C3:D3"/>
    <mergeCell ref="C4:D4"/>
    <mergeCell ref="C5:D5"/>
  </mergeCells>
  <dataValidations count="1">
    <dataValidation type="whole" allowBlank="1" showErrorMessage="1" errorTitle="Invalid severity level" error="Enter a whole number from 1 to 10" sqref="B4">
      <formula1>1</formula1>
      <formula2>10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workbookViewId="0">
      <pane xSplit="2" ySplit="4" topLeftCell="C5" activePane="bottomRight" state="frozen"/>
      <selection pane="bottomRight"/>
    </sheetView>
  </sheetViews>
  <sheetFormatPr defaultRowHeight="15" outlineLevelRow="0" outlineLevelCol="0" x14ac:dyDescent="55"/>
  <cols>
    <col min="1" max="1" width="7" customWidth="1"/>
    <col min="2" max="2" width="16" customWidth="1"/>
    <col min="3" max="4" width="20" customWidth="1"/>
    <col min="5" max="5" width="22" customWidth="1"/>
    <col min="6" max="7" width="20" customWidth="1"/>
    <col min="9" max="10" width="11" customWidth="1"/>
    <col min="11" max="11" width="7" customWidth="1"/>
    <col min="12" max="12" width="10" customWidth="1"/>
    <col min="13" max="13" width="28" customWidth="1"/>
    <col min="14" max="16" width="11" customWidth="1"/>
    <col min="18" max="19" width="11" customWidth="1"/>
    <col min="21" max="21" width="10" customWidth="1"/>
    <col min="22" max="22" width="10" hidden="1" customWidth="1"/>
    <col min="23" max="24" width="12" hidden="1" customWidth="1"/>
  </cols>
  <sheetData>
    <row r="1" ht="30" customHeight="1" spans="1:21" x14ac:dyDescent="0.25">
      <c r="A1" s="2" t="s">
        <v>71</v>
      </c>
      <c r="B1" s="2"/>
      <c r="C1" s="2"/>
      <c r="D1" s="2"/>
      <c r="E1" s="2"/>
      <c r="F1" s="2"/>
      <c r="G1" s="2"/>
      <c r="H1" s="2"/>
      <c r="I1" s="2"/>
      <c r="J1" s="2"/>
      <c r="K1" s="2"/>
      <c r="L1" s="2"/>
      <c r="M1" s="2"/>
      <c r="N1" s="2"/>
      <c r="O1" s="2"/>
      <c r="P1" s="2"/>
      <c r="Q1" s="2"/>
      <c r="R1" s="2"/>
      <c r="S1" s="2"/>
      <c r="T1" s="2"/>
      <c r="U1" s="2"/>
    </row>
    <row r="2" spans="2:13" x14ac:dyDescent="0.25">
      <c r="B2" s="2"/>
      <c r="C2" s="2"/>
      <c r="D2" s="2"/>
      <c r="E2" s="2"/>
      <c r="F2" s="2"/>
      <c r="G2" s="2"/>
      <c r="M2" s="2"/>
    </row>
    <row r="3" spans="1:21" x14ac:dyDescent="0.25">
      <c r="A3" s="16" t="s">
        <v>72</v>
      </c>
      <c r="B3" s="16"/>
      <c r="C3" s="16"/>
      <c r="D3" s="16"/>
      <c r="E3" s="16"/>
      <c r="F3" s="16"/>
      <c r="G3" s="16"/>
      <c r="H3" s="17" t="s">
        <v>73</v>
      </c>
      <c r="I3" s="17"/>
      <c r="J3" s="17"/>
      <c r="K3" s="17"/>
      <c r="L3" s="17"/>
      <c r="M3" s="16" t="s">
        <v>74</v>
      </c>
      <c r="N3" s="16"/>
      <c r="O3" s="16"/>
      <c r="P3" s="16"/>
      <c r="Q3" s="17" t="s">
        <v>75</v>
      </c>
      <c r="R3" s="17"/>
      <c r="S3" s="17"/>
      <c r="T3" s="17"/>
      <c r="U3" s="17"/>
    </row>
    <row r="4" ht="44" customHeight="1" spans="1:24" x14ac:dyDescent="0.25">
      <c r="A4" s="13" t="s">
        <v>76</v>
      </c>
      <c r="B4" s="13" t="s">
        <v>77</v>
      </c>
      <c r="C4" s="13" t="s">
        <v>78</v>
      </c>
      <c r="D4" s="13" t="s">
        <v>79</v>
      </c>
      <c r="E4" s="13" t="s">
        <v>80</v>
      </c>
      <c r="F4" s="13" t="s">
        <v>81</v>
      </c>
      <c r="G4" s="13" t="s">
        <v>82</v>
      </c>
      <c r="H4" s="13" t="s">
        <v>83</v>
      </c>
      <c r="I4" s="13" t="s">
        <v>84</v>
      </c>
      <c r="J4" s="13" t="s">
        <v>85</v>
      </c>
      <c r="K4" s="13" t="s">
        <v>86</v>
      </c>
      <c r="L4" s="13" t="s">
        <v>87</v>
      </c>
      <c r="M4" s="13" t="s">
        <v>88</v>
      </c>
      <c r="N4" s="13" t="s">
        <v>89</v>
      </c>
      <c r="O4" s="13" t="s">
        <v>90</v>
      </c>
      <c r="P4" s="13" t="s">
        <v>91</v>
      </c>
      <c r="Q4" s="13" t="s">
        <v>92</v>
      </c>
      <c r="R4" s="13" t="s">
        <v>93</v>
      </c>
      <c r="S4" s="13" t="s">
        <v>94</v>
      </c>
      <c r="T4" s="13" t="s">
        <v>95</v>
      </c>
      <c r="U4" s="13" t="s">
        <v>96</v>
      </c>
      <c r="V4" s="13" t="s">
        <v>97</v>
      </c>
      <c r="W4" s="13" t="s">
        <v>98</v>
      </c>
      <c r="X4" s="13" t="s">
        <v>99</v>
      </c>
    </row>
    <row r="5" ht="48" customHeight="1" spans="1:24" x14ac:dyDescent="0.25">
      <c r="A5" s="18" t="s">
        <v>100</v>
      </c>
      <c r="B5" s="15" t="s">
        <v>101</v>
      </c>
      <c r="C5" s="15" t="s">
        <v>102</v>
      </c>
      <c r="D5" s="15" t="s">
        <v>103</v>
      </c>
      <c r="E5" s="15" t="s">
        <v>104</v>
      </c>
      <c r="F5" s="15" t="s">
        <v>105</v>
      </c>
      <c r="G5" s="15" t="s">
        <v>106</v>
      </c>
      <c r="H5" s="18">
        <v>8</v>
      </c>
      <c r="I5" s="18">
        <v>4</v>
      </c>
      <c r="J5" s="18">
        <v>6</v>
      </c>
      <c r="K5" s="19">
        <f>IF(COUNT(H5:J5)=3,H5*I5*J5,"")</f>
      </c>
      <c r="L5" s="19">
        <f>IF(K5="","",IF(OR(K5&gt;='Rating Scales'!$B$3,H5&gt;='Rating Scales'!$B$4),"Act now",IF(K5&gt;='Rating Scales'!$B$5,"Review","Monitor")))</f>
      </c>
      <c r="M5" s="15" t="s">
        <v>107</v>
      </c>
      <c r="N5" s="15" t="s">
        <v>108</v>
      </c>
      <c r="O5" s="20">
        <v>46129</v>
      </c>
      <c r="P5" s="18" t="s">
        <v>109</v>
      </c>
      <c r="Q5" s="18">
        <v>8</v>
      </c>
      <c r="R5" s="18">
        <v>2</v>
      </c>
      <c r="S5" s="18">
        <v>3</v>
      </c>
      <c r="T5" s="21">
        <f>IF(COUNT(Q5:S5)=3,Q5*R5*S5,"")</f>
      </c>
      <c r="U5" s="21">
        <f>IF(OR(K5="",T5=""),"",K5-T5)</f>
      </c>
      <c r="V5" s="21">
        <f>IF(AND(K5&lt;&gt;"",M5&lt;&gt;"",P5&lt;&gt;"Done"),1,0)</f>
      </c>
      <c r="W5" s="22">
        <f>IF(V5=1,X5,0)</f>
      </c>
      <c r="X5" s="22">
        <f>IF(K5="",0,K5+(1000-ROW())/100000)</f>
      </c>
    </row>
    <row r="6" ht="48" customHeight="1" spans="1:24" x14ac:dyDescent="0.25">
      <c r="A6" s="18" t="s">
        <v>110</v>
      </c>
      <c r="B6" s="15" t="s">
        <v>111</v>
      </c>
      <c r="C6" s="15" t="s">
        <v>112</v>
      </c>
      <c r="D6" s="15" t="s">
        <v>113</v>
      </c>
      <c r="E6" s="15" t="s">
        <v>114</v>
      </c>
      <c r="F6" s="15" t="s">
        <v>115</v>
      </c>
      <c r="G6" s="15" t="s">
        <v>116</v>
      </c>
      <c r="H6" s="18">
        <v>7</v>
      </c>
      <c r="I6" s="18">
        <v>5</v>
      </c>
      <c r="J6" s="18">
        <v>5</v>
      </c>
      <c r="K6" s="19">
        <f>IF(COUNT(H6:J6)=3,H6*I6*J6,"")</f>
      </c>
      <c r="L6" s="19">
        <f>IF(K6="","",IF(OR(K6&gt;='Rating Scales'!$B$3,H6&gt;='Rating Scales'!$B$4),"Act now",IF(K6&gt;='Rating Scales'!$B$5,"Review","Monitor")))</f>
      </c>
      <c r="M6" s="15" t="s">
        <v>117</v>
      </c>
      <c r="N6" s="15" t="s">
        <v>118</v>
      </c>
      <c r="O6" s="20">
        <v>46171</v>
      </c>
      <c r="P6" s="18" t="s">
        <v>119</v>
      </c>
      <c r="Q6" s="18"/>
      <c r="R6" s="18"/>
      <c r="S6" s="18"/>
      <c r="T6" s="21">
        <f>IF(COUNT(Q6:S6)=3,Q6*R6*S6,"")</f>
      </c>
      <c r="U6" s="21">
        <f>IF(OR(K6="",T6=""),"",K6-T6)</f>
      </c>
      <c r="V6" s="21">
        <f>IF(AND(K6&lt;&gt;"",M6&lt;&gt;"",P6&lt;&gt;"Done"),1,0)</f>
      </c>
      <c r="W6" s="22">
        <f>IF(V6=1,X6,0)</f>
      </c>
      <c r="X6" s="22">
        <f>IF(K6="",0,K6+(1000-ROW())/100000)</f>
      </c>
    </row>
    <row r="7" ht="48" customHeight="1" spans="1:24" x14ac:dyDescent="0.25">
      <c r="A7" s="18" t="s">
        <v>120</v>
      </c>
      <c r="B7" s="15" t="s">
        <v>121</v>
      </c>
      <c r="C7" s="15" t="s">
        <v>122</v>
      </c>
      <c r="D7" s="15" t="s">
        <v>123</v>
      </c>
      <c r="E7" s="15" t="s">
        <v>124</v>
      </c>
      <c r="F7" s="15" t="s">
        <v>125</v>
      </c>
      <c r="G7" s="15" t="s">
        <v>126</v>
      </c>
      <c r="H7" s="18">
        <v>6</v>
      </c>
      <c r="I7" s="18">
        <v>6</v>
      </c>
      <c r="J7" s="18">
        <v>4</v>
      </c>
      <c r="K7" s="19">
        <f>IF(COUNT(H7:J7)=3,H7*I7*J7,"")</f>
      </c>
      <c r="L7" s="19">
        <f>IF(K7="","",IF(OR(K7&gt;='Rating Scales'!$B$3,H7&gt;='Rating Scales'!$B$4),"Act now",IF(K7&gt;='Rating Scales'!$B$5,"Review","Monitor")))</f>
      </c>
      <c r="M7" s="15" t="s">
        <v>127</v>
      </c>
      <c r="N7" s="15" t="s">
        <v>108</v>
      </c>
      <c r="O7" s="20">
        <v>46136</v>
      </c>
      <c r="P7" s="18" t="s">
        <v>128</v>
      </c>
      <c r="Q7" s="18"/>
      <c r="R7" s="18"/>
      <c r="S7" s="18"/>
      <c r="T7" s="21">
        <f>IF(COUNT(Q7:S7)=3,Q7*R7*S7,"")</f>
      </c>
      <c r="U7" s="21">
        <f>IF(OR(K7="",T7=""),"",K7-T7)</f>
      </c>
      <c r="V7" s="21">
        <f>IF(AND(K7&lt;&gt;"",M7&lt;&gt;"",P7&lt;&gt;"Done"),1,0)</f>
      </c>
      <c r="W7" s="22">
        <f>IF(V7=1,X7,0)</f>
      </c>
      <c r="X7" s="22">
        <f>IF(K7="",0,K7+(1000-ROW())/100000)</f>
      </c>
    </row>
    <row r="8" ht="48" customHeight="1" spans="1:24" x14ac:dyDescent="0.25">
      <c r="A8" s="18" t="s">
        <v>129</v>
      </c>
      <c r="B8" s="15" t="s">
        <v>130</v>
      </c>
      <c r="C8" s="15" t="s">
        <v>131</v>
      </c>
      <c r="D8" s="15" t="s">
        <v>132</v>
      </c>
      <c r="E8" s="15" t="s">
        <v>133</v>
      </c>
      <c r="F8" s="15" t="s">
        <v>134</v>
      </c>
      <c r="G8" s="15" t="s">
        <v>135</v>
      </c>
      <c r="H8" s="18">
        <v>5</v>
      </c>
      <c r="I8" s="18">
        <v>5</v>
      </c>
      <c r="J8" s="18">
        <v>3</v>
      </c>
      <c r="K8" s="19">
        <f>IF(COUNT(H8:J8)=3,H8*I8*J8,"")</f>
      </c>
      <c r="L8" s="19">
        <f>IF(K8="","",IF(OR(K8&gt;='Rating Scales'!$B$3,H8&gt;='Rating Scales'!$B$4),"Act now",IF(K8&gt;='Rating Scales'!$B$5,"Review","Monitor")))</f>
      </c>
      <c r="M8" s="15" t="s">
        <v>136</v>
      </c>
      <c r="N8" s="15" t="s">
        <v>137</v>
      </c>
      <c r="O8" s="20">
        <v>46122</v>
      </c>
      <c r="P8" s="18" t="s">
        <v>109</v>
      </c>
      <c r="Q8" s="18">
        <v>5</v>
      </c>
      <c r="R8" s="18">
        <v>2</v>
      </c>
      <c r="S8" s="18">
        <v>3</v>
      </c>
      <c r="T8" s="21">
        <f>IF(COUNT(Q8:S8)=3,Q8*R8*S8,"")</f>
      </c>
      <c r="U8" s="21">
        <f>IF(OR(K8="",T8=""),"",K8-T8)</f>
      </c>
      <c r="V8" s="21">
        <f>IF(AND(K8&lt;&gt;"",M8&lt;&gt;"",P8&lt;&gt;"Done"),1,0)</f>
      </c>
      <c r="W8" s="22">
        <f>IF(V8=1,X8,0)</f>
      </c>
      <c r="X8" s="22">
        <f>IF(K8="",0,K8+(1000-ROW())/100000)</f>
      </c>
    </row>
    <row r="9" ht="48" customHeight="1" spans="1:24" x14ac:dyDescent="0.25">
      <c r="A9" s="18" t="s">
        <v>138</v>
      </c>
      <c r="B9" s="15" t="s">
        <v>139</v>
      </c>
      <c r="C9" s="15" t="s">
        <v>140</v>
      </c>
      <c r="D9" s="15" t="s">
        <v>141</v>
      </c>
      <c r="E9" s="15" t="s">
        <v>142</v>
      </c>
      <c r="F9" s="15" t="s">
        <v>143</v>
      </c>
      <c r="G9" s="15" t="s">
        <v>144</v>
      </c>
      <c r="H9" s="18">
        <v>7</v>
      </c>
      <c r="I9" s="18">
        <v>3</v>
      </c>
      <c r="J9" s="18">
        <v>6</v>
      </c>
      <c r="K9" s="19">
        <f>IF(COUNT(H9:J9)=3,H9*I9*J9,"")</f>
      </c>
      <c r="L9" s="19">
        <f>IF(K9="","",IF(OR(K9&gt;='Rating Scales'!$B$3,H9&gt;='Rating Scales'!$B$4),"Act now",IF(K9&gt;='Rating Scales'!$B$5,"Review","Monitor")))</f>
      </c>
      <c r="M9" s="15" t="s">
        <v>145</v>
      </c>
      <c r="N9" s="15" t="s">
        <v>146</v>
      </c>
      <c r="O9" s="20">
        <v>46150</v>
      </c>
      <c r="P9" s="18" t="s">
        <v>119</v>
      </c>
      <c r="Q9" s="18"/>
      <c r="R9" s="18"/>
      <c r="S9" s="18"/>
      <c r="T9" s="21">
        <f>IF(COUNT(Q9:S9)=3,Q9*R9*S9,"")</f>
      </c>
      <c r="U9" s="21">
        <f>IF(OR(K9="",T9=""),"",K9-T9)</f>
      </c>
      <c r="V9" s="21">
        <f>IF(AND(K9&lt;&gt;"",M9&lt;&gt;"",P9&lt;&gt;"Done"),1,0)</f>
      </c>
      <c r="W9" s="22">
        <f>IF(V9=1,X9,0)</f>
      </c>
      <c r="X9" s="22">
        <f>IF(K9="",0,K9+(1000-ROW())/100000)</f>
      </c>
    </row>
    <row r="10" ht="48" customHeight="1" spans="1:24" x14ac:dyDescent="0.25">
      <c r="A10" s="18" t="s">
        <v>147</v>
      </c>
      <c r="B10" s="15" t="s">
        <v>148</v>
      </c>
      <c r="C10" s="15" t="s">
        <v>149</v>
      </c>
      <c r="D10" s="15" t="s">
        <v>150</v>
      </c>
      <c r="E10" s="15" t="s">
        <v>151</v>
      </c>
      <c r="F10" s="15" t="s">
        <v>152</v>
      </c>
      <c r="G10" s="15" t="s">
        <v>153</v>
      </c>
      <c r="H10" s="18">
        <v>9</v>
      </c>
      <c r="I10" s="18">
        <v>2</v>
      </c>
      <c r="J10" s="18">
        <v>3</v>
      </c>
      <c r="K10" s="19">
        <f>IF(COUNT(H10:J10)=3,H10*I10*J10,"")</f>
      </c>
      <c r="L10" s="19">
        <f>IF(K10="","",IF(OR(K10&gt;='Rating Scales'!$B$3,H10&gt;='Rating Scales'!$B$4),"Act now",IF(K10&gt;='Rating Scales'!$B$5,"Review","Monitor")))</f>
      </c>
      <c r="M10" s="15"/>
      <c r="N10" s="15"/>
      <c r="O10" s="20"/>
      <c r="P10" s="18"/>
      <c r="Q10" s="18"/>
      <c r="R10" s="18"/>
      <c r="S10" s="18"/>
      <c r="T10" s="21">
        <f>IF(COUNT(Q10:S10)=3,Q10*R10*S10,"")</f>
      </c>
      <c r="U10" s="21">
        <f>IF(OR(K10="",T10=""),"",K10-T10)</f>
      </c>
      <c r="V10" s="21">
        <f>IF(AND(K10&lt;&gt;"",M10&lt;&gt;"",P10&lt;&gt;"Done"),1,0)</f>
      </c>
      <c r="W10" s="22">
        <f>IF(V10=1,X10,0)</f>
      </c>
      <c r="X10" s="22">
        <f>IF(K10="",0,K10+(1000-ROW())/100000)</f>
      </c>
    </row>
    <row r="11" ht="48" customHeight="1" spans="1:24" x14ac:dyDescent="0.25">
      <c r="A11" s="18" t="s">
        <v>154</v>
      </c>
      <c r="B11" s="15" t="s">
        <v>155</v>
      </c>
      <c r="C11" s="15" t="s">
        <v>156</v>
      </c>
      <c r="D11" s="15" t="s">
        <v>157</v>
      </c>
      <c r="E11" s="15" t="s">
        <v>158</v>
      </c>
      <c r="F11" s="15" t="s">
        <v>159</v>
      </c>
      <c r="G11" s="15" t="s">
        <v>160</v>
      </c>
      <c r="H11" s="18">
        <v>10</v>
      </c>
      <c r="I11" s="18">
        <v>2</v>
      </c>
      <c r="J11" s="18">
        <v>4</v>
      </c>
      <c r="K11" s="19">
        <f>IF(COUNT(H11:J11)=3,H11*I11*J11,"")</f>
      </c>
      <c r="L11" s="19">
        <f>IF(K11="","",IF(OR(K11&gt;='Rating Scales'!$B$3,H11&gt;='Rating Scales'!$B$4),"Act now",IF(K11&gt;='Rating Scales'!$B$5,"Review","Monitor")))</f>
      </c>
      <c r="M11" s="15" t="s">
        <v>161</v>
      </c>
      <c r="N11" s="15" t="s">
        <v>162</v>
      </c>
      <c r="O11" s="20">
        <v>46185</v>
      </c>
      <c r="P11" s="18" t="s">
        <v>128</v>
      </c>
      <c r="Q11" s="18"/>
      <c r="R11" s="18"/>
      <c r="S11" s="18"/>
      <c r="T11" s="21">
        <f>IF(COUNT(Q11:S11)=3,Q11*R11*S11,"")</f>
      </c>
      <c r="U11" s="21">
        <f>IF(OR(K11="",T11=""),"",K11-T11)</f>
      </c>
      <c r="V11" s="21">
        <f>IF(AND(K11&lt;&gt;"",M11&lt;&gt;"",P11&lt;&gt;"Done"),1,0)</f>
      </c>
      <c r="W11" s="22">
        <f>IF(V11=1,X11,0)</f>
      </c>
      <c r="X11" s="22">
        <f>IF(K11="",0,K11+(1000-ROW())/100000)</f>
      </c>
    </row>
    <row r="12" ht="48" customHeight="1" spans="1:24" x14ac:dyDescent="0.25">
      <c r="A12" s="18" t="s">
        <v>163</v>
      </c>
      <c r="B12" s="15" t="s">
        <v>164</v>
      </c>
      <c r="C12" s="15" t="s">
        <v>165</v>
      </c>
      <c r="D12" s="15" t="s">
        <v>166</v>
      </c>
      <c r="E12" s="15" t="s">
        <v>167</v>
      </c>
      <c r="F12" s="15" t="s">
        <v>168</v>
      </c>
      <c r="G12" s="15" t="s">
        <v>169</v>
      </c>
      <c r="H12" s="18">
        <v>4</v>
      </c>
      <c r="I12" s="18">
        <v>6</v>
      </c>
      <c r="J12" s="18">
        <v>5</v>
      </c>
      <c r="K12" s="19">
        <f>IF(COUNT(H12:J12)=3,H12*I12*J12,"")</f>
      </c>
      <c r="L12" s="19">
        <f>IF(K12="","",IF(OR(K12&gt;='Rating Scales'!$B$3,H12&gt;='Rating Scales'!$B$4),"Act now",IF(K12&gt;='Rating Scales'!$B$5,"Review","Monitor")))</f>
      </c>
      <c r="M12" s="15" t="s">
        <v>170</v>
      </c>
      <c r="N12" s="15" t="s">
        <v>171</v>
      </c>
      <c r="O12" s="20">
        <v>46143</v>
      </c>
      <c r="P12" s="18" t="s">
        <v>128</v>
      </c>
      <c r="Q12" s="18"/>
      <c r="R12" s="18"/>
      <c r="S12" s="18"/>
      <c r="T12" s="21">
        <f>IF(COUNT(Q12:S12)=3,Q12*R12*S12,"")</f>
      </c>
      <c r="U12" s="21">
        <f>IF(OR(K12="",T12=""),"",K12-T12)</f>
      </c>
      <c r="V12" s="21">
        <f>IF(AND(K12&lt;&gt;"",M12&lt;&gt;"",P12&lt;&gt;"Done"),1,0)</f>
      </c>
      <c r="W12" s="22">
        <f>IF(V12=1,X12,0)</f>
      </c>
      <c r="X12" s="22">
        <f>IF(K12="",0,K12+(1000-ROW())/100000)</f>
      </c>
    </row>
    <row r="13" ht="48" customHeight="1" spans="1:24" x14ac:dyDescent="0.25">
      <c r="A13" s="18" t="s">
        <v>172</v>
      </c>
      <c r="B13" s="15" t="s">
        <v>173</v>
      </c>
      <c r="C13" s="15" t="s">
        <v>174</v>
      </c>
      <c r="D13" s="15" t="s">
        <v>175</v>
      </c>
      <c r="E13" s="15" t="s">
        <v>176</v>
      </c>
      <c r="F13" s="15" t="s">
        <v>177</v>
      </c>
      <c r="G13" s="15" t="s">
        <v>178</v>
      </c>
      <c r="H13" s="18">
        <v>8</v>
      </c>
      <c r="I13" s="18">
        <v>3</v>
      </c>
      <c r="J13" s="18">
        <v>7</v>
      </c>
      <c r="K13" s="19">
        <f>IF(COUNT(H13:J13)=3,H13*I13*J13,"")</f>
      </c>
      <c r="L13" s="19">
        <f>IF(K13="","",IF(OR(K13&gt;='Rating Scales'!$B$3,H13&gt;='Rating Scales'!$B$4),"Act now",IF(K13&gt;='Rating Scales'!$B$5,"Review","Monitor")))</f>
      </c>
      <c r="M13" s="15" t="s">
        <v>179</v>
      </c>
      <c r="N13" s="15" t="s">
        <v>171</v>
      </c>
      <c r="O13" s="20">
        <v>46115</v>
      </c>
      <c r="P13" s="18" t="s">
        <v>109</v>
      </c>
      <c r="Q13" s="18">
        <v>8</v>
      </c>
      <c r="R13" s="18">
        <v>3</v>
      </c>
      <c r="S13" s="18">
        <v>4</v>
      </c>
      <c r="T13" s="21">
        <f>IF(COUNT(Q13:S13)=3,Q13*R13*S13,"")</f>
      </c>
      <c r="U13" s="21">
        <f>IF(OR(K13="",T13=""),"",K13-T13)</f>
      </c>
      <c r="V13" s="21">
        <f>IF(AND(K13&lt;&gt;"",M13&lt;&gt;"",P13&lt;&gt;"Done"),1,0)</f>
      </c>
      <c r="W13" s="22">
        <f>IF(V13=1,X13,0)</f>
      </c>
      <c r="X13" s="22">
        <f>IF(K13="",0,K13+(1000-ROW())/100000)</f>
      </c>
    </row>
    <row r="14" ht="48" customHeight="1" spans="1:24" x14ac:dyDescent="0.25">
      <c r="A14" s="18" t="s">
        <v>180</v>
      </c>
      <c r="B14" s="15" t="s">
        <v>101</v>
      </c>
      <c r="C14" s="15" t="s">
        <v>102</v>
      </c>
      <c r="D14" s="15" t="s">
        <v>181</v>
      </c>
      <c r="E14" s="15" t="s">
        <v>182</v>
      </c>
      <c r="F14" s="15" t="s">
        <v>183</v>
      </c>
      <c r="G14" s="15" t="s">
        <v>184</v>
      </c>
      <c r="H14" s="18">
        <v>7</v>
      </c>
      <c r="I14" s="18">
        <v>3</v>
      </c>
      <c r="J14" s="18">
        <v>5</v>
      </c>
      <c r="K14" s="19">
        <f>IF(COUNT(H14:J14)=3,H14*I14*J14,"")</f>
      </c>
      <c r="L14" s="19">
        <f>IF(K14="","",IF(OR(K14&gt;='Rating Scales'!$B$3,H14&gt;='Rating Scales'!$B$4),"Act now",IF(K14&gt;='Rating Scales'!$B$5,"Review","Monitor")))</f>
      </c>
      <c r="M14" s="15"/>
      <c r="N14" s="15"/>
      <c r="O14" s="20"/>
      <c r="P14" s="18"/>
      <c r="Q14" s="18"/>
      <c r="R14" s="18"/>
      <c r="S14" s="18"/>
      <c r="T14" s="21">
        <f>IF(COUNT(Q14:S14)=3,Q14*R14*S14,"")</f>
      </c>
      <c r="U14" s="21">
        <f>IF(OR(K14="",T14=""),"",K14-T14)</f>
      </c>
      <c r="V14" s="21">
        <f>IF(AND(K14&lt;&gt;"",M14&lt;&gt;"",P14&lt;&gt;"Done"),1,0)</f>
      </c>
      <c r="W14" s="22">
        <f>IF(V14=1,X14,0)</f>
      </c>
      <c r="X14" s="22">
        <f>IF(K14="",0,K14+(1000-ROW())/100000)</f>
      </c>
    </row>
    <row r="15" ht="24" customHeight="1" spans="1:24" x14ac:dyDescent="0.25">
      <c r="A15" s="18"/>
      <c r="B15" s="15"/>
      <c r="C15" s="15"/>
      <c r="D15" s="15"/>
      <c r="E15" s="15"/>
      <c r="F15" s="15"/>
      <c r="G15" s="15"/>
      <c r="H15" s="18"/>
      <c r="I15" s="18"/>
      <c r="J15" s="18"/>
      <c r="K15" s="19">
        <f>IF(COUNT(H15:J15)=3,H15*I15*J15,"")</f>
      </c>
      <c r="L15" s="19">
        <f>IF(K15="","",IF(OR(K15&gt;='Rating Scales'!$B$3,H15&gt;='Rating Scales'!$B$4),"Act now",IF(K15&gt;='Rating Scales'!$B$5,"Review","Monitor")))</f>
      </c>
      <c r="M15" s="15"/>
      <c r="N15" s="15"/>
      <c r="O15" s="20"/>
      <c r="P15" s="18"/>
      <c r="Q15" s="18"/>
      <c r="R15" s="18"/>
      <c r="S15" s="18"/>
      <c r="T15" s="21">
        <f>IF(COUNT(Q15:S15)=3,Q15*R15*S15,"")</f>
      </c>
      <c r="U15" s="21">
        <f>IF(OR(K15="",T15=""),"",K15-T15)</f>
      </c>
      <c r="V15" s="21">
        <f>IF(AND(K15&lt;&gt;"",M15&lt;&gt;"",P15&lt;&gt;"Done"),1,0)</f>
      </c>
      <c r="W15" s="22">
        <f>IF(V15=1,X15,0)</f>
      </c>
      <c r="X15" s="22">
        <f>IF(K15="",0,K15+(1000-ROW())/100000)</f>
      </c>
    </row>
    <row r="16" ht="24" customHeight="1" spans="1:24" x14ac:dyDescent="0.25">
      <c r="A16" s="18"/>
      <c r="B16" s="15"/>
      <c r="C16" s="15"/>
      <c r="D16" s="15"/>
      <c r="E16" s="15"/>
      <c r="F16" s="15"/>
      <c r="G16" s="15"/>
      <c r="H16" s="18"/>
      <c r="I16" s="18"/>
      <c r="J16" s="18"/>
      <c r="K16" s="19">
        <f>IF(COUNT(H16:J16)=3,H16*I16*J16,"")</f>
      </c>
      <c r="L16" s="19">
        <f>IF(K16="","",IF(OR(K16&gt;='Rating Scales'!$B$3,H16&gt;='Rating Scales'!$B$4),"Act now",IF(K16&gt;='Rating Scales'!$B$5,"Review","Monitor")))</f>
      </c>
      <c r="M16" s="15"/>
      <c r="N16" s="15"/>
      <c r="O16" s="20"/>
      <c r="P16" s="18"/>
      <c r="Q16" s="18"/>
      <c r="R16" s="18"/>
      <c r="S16" s="18"/>
      <c r="T16" s="21">
        <f>IF(COUNT(Q16:S16)=3,Q16*R16*S16,"")</f>
      </c>
      <c r="U16" s="21">
        <f>IF(OR(K16="",T16=""),"",K16-T16)</f>
      </c>
      <c r="V16" s="21">
        <f>IF(AND(K16&lt;&gt;"",M16&lt;&gt;"",P16&lt;&gt;"Done"),1,0)</f>
      </c>
      <c r="W16" s="22">
        <f>IF(V16=1,X16,0)</f>
      </c>
      <c r="X16" s="22">
        <f>IF(K16="",0,K16+(1000-ROW())/100000)</f>
      </c>
    </row>
    <row r="17" ht="24" customHeight="1" spans="1:24" x14ac:dyDescent="0.25">
      <c r="A17" s="18"/>
      <c r="B17" s="15"/>
      <c r="C17" s="15"/>
      <c r="D17" s="15"/>
      <c r="E17" s="15"/>
      <c r="F17" s="15"/>
      <c r="G17" s="15"/>
      <c r="H17" s="18"/>
      <c r="I17" s="18"/>
      <c r="J17" s="18"/>
      <c r="K17" s="19">
        <f>IF(COUNT(H17:J17)=3,H17*I17*J17,"")</f>
      </c>
      <c r="L17" s="19">
        <f>IF(K17="","",IF(OR(K17&gt;='Rating Scales'!$B$3,H17&gt;='Rating Scales'!$B$4),"Act now",IF(K17&gt;='Rating Scales'!$B$5,"Review","Monitor")))</f>
      </c>
      <c r="M17" s="15"/>
      <c r="N17" s="15"/>
      <c r="O17" s="20"/>
      <c r="P17" s="18"/>
      <c r="Q17" s="18"/>
      <c r="R17" s="18"/>
      <c r="S17" s="18"/>
      <c r="T17" s="21">
        <f>IF(COUNT(Q17:S17)=3,Q17*R17*S17,"")</f>
      </c>
      <c r="U17" s="21">
        <f>IF(OR(K17="",T17=""),"",K17-T17)</f>
      </c>
      <c r="V17" s="21">
        <f>IF(AND(K17&lt;&gt;"",M17&lt;&gt;"",P17&lt;&gt;"Done"),1,0)</f>
      </c>
      <c r="W17" s="22">
        <f>IF(V17=1,X17,0)</f>
      </c>
      <c r="X17" s="22">
        <f>IF(K17="",0,K17+(1000-ROW())/100000)</f>
      </c>
    </row>
    <row r="18" ht="24" customHeight="1" spans="1:24" x14ac:dyDescent="0.25">
      <c r="A18" s="18"/>
      <c r="B18" s="15"/>
      <c r="C18" s="15"/>
      <c r="D18" s="15"/>
      <c r="E18" s="15"/>
      <c r="F18" s="15"/>
      <c r="G18" s="15"/>
      <c r="H18" s="18"/>
      <c r="I18" s="18"/>
      <c r="J18" s="18"/>
      <c r="K18" s="19">
        <f>IF(COUNT(H18:J18)=3,H18*I18*J18,"")</f>
      </c>
      <c r="L18" s="19">
        <f>IF(K18="","",IF(OR(K18&gt;='Rating Scales'!$B$3,H18&gt;='Rating Scales'!$B$4),"Act now",IF(K18&gt;='Rating Scales'!$B$5,"Review","Monitor")))</f>
      </c>
      <c r="M18" s="15"/>
      <c r="N18" s="15"/>
      <c r="O18" s="20"/>
      <c r="P18" s="18"/>
      <c r="Q18" s="18"/>
      <c r="R18" s="18"/>
      <c r="S18" s="18"/>
      <c r="T18" s="21">
        <f>IF(COUNT(Q18:S18)=3,Q18*R18*S18,"")</f>
      </c>
      <c r="U18" s="21">
        <f>IF(OR(K18="",T18=""),"",K18-T18)</f>
      </c>
      <c r="V18" s="21">
        <f>IF(AND(K18&lt;&gt;"",M18&lt;&gt;"",P18&lt;&gt;"Done"),1,0)</f>
      </c>
      <c r="W18" s="22">
        <f>IF(V18=1,X18,0)</f>
      </c>
      <c r="X18" s="22">
        <f>IF(K18="",0,K18+(1000-ROW())/100000)</f>
      </c>
    </row>
    <row r="19" ht="24" customHeight="1" spans="1:24" x14ac:dyDescent="0.25">
      <c r="A19" s="18"/>
      <c r="B19" s="15"/>
      <c r="C19" s="15"/>
      <c r="D19" s="15"/>
      <c r="E19" s="15"/>
      <c r="F19" s="15"/>
      <c r="G19" s="15"/>
      <c r="H19" s="18"/>
      <c r="I19" s="18"/>
      <c r="J19" s="18"/>
      <c r="K19" s="19">
        <f>IF(COUNT(H19:J19)=3,H19*I19*J19,"")</f>
      </c>
      <c r="L19" s="19">
        <f>IF(K19="","",IF(OR(K19&gt;='Rating Scales'!$B$3,H19&gt;='Rating Scales'!$B$4),"Act now",IF(K19&gt;='Rating Scales'!$B$5,"Review","Monitor")))</f>
      </c>
      <c r="M19" s="15"/>
      <c r="N19" s="15"/>
      <c r="O19" s="20"/>
      <c r="P19" s="18"/>
      <c r="Q19" s="18"/>
      <c r="R19" s="18"/>
      <c r="S19" s="18"/>
      <c r="T19" s="21">
        <f>IF(COUNT(Q19:S19)=3,Q19*R19*S19,"")</f>
      </c>
      <c r="U19" s="21">
        <f>IF(OR(K19="",T19=""),"",K19-T19)</f>
      </c>
      <c r="V19" s="21">
        <f>IF(AND(K19&lt;&gt;"",M19&lt;&gt;"",P19&lt;&gt;"Done"),1,0)</f>
      </c>
      <c r="W19" s="22">
        <f>IF(V19=1,X19,0)</f>
      </c>
      <c r="X19" s="22">
        <f>IF(K19="",0,K19+(1000-ROW())/100000)</f>
      </c>
    </row>
    <row r="20" ht="24" customHeight="1" spans="1:24" x14ac:dyDescent="0.25">
      <c r="A20" s="18"/>
      <c r="B20" s="15"/>
      <c r="C20" s="15"/>
      <c r="D20" s="15"/>
      <c r="E20" s="15"/>
      <c r="F20" s="15"/>
      <c r="G20" s="15"/>
      <c r="H20" s="18"/>
      <c r="I20" s="18"/>
      <c r="J20" s="18"/>
      <c r="K20" s="19">
        <f>IF(COUNT(H20:J20)=3,H20*I20*J20,"")</f>
      </c>
      <c r="L20" s="19">
        <f>IF(K20="","",IF(OR(K20&gt;='Rating Scales'!$B$3,H20&gt;='Rating Scales'!$B$4),"Act now",IF(K20&gt;='Rating Scales'!$B$5,"Review","Monitor")))</f>
      </c>
      <c r="M20" s="15"/>
      <c r="N20" s="15"/>
      <c r="O20" s="20"/>
      <c r="P20" s="18"/>
      <c r="Q20" s="18"/>
      <c r="R20" s="18"/>
      <c r="S20" s="18"/>
      <c r="T20" s="21">
        <f>IF(COUNT(Q20:S20)=3,Q20*R20*S20,"")</f>
      </c>
      <c r="U20" s="21">
        <f>IF(OR(K20="",T20=""),"",K20-T20)</f>
      </c>
      <c r="V20" s="21">
        <f>IF(AND(K20&lt;&gt;"",M20&lt;&gt;"",P20&lt;&gt;"Done"),1,0)</f>
      </c>
      <c r="W20" s="22">
        <f>IF(V20=1,X20,0)</f>
      </c>
      <c r="X20" s="22">
        <f>IF(K20="",0,K20+(1000-ROW())/100000)</f>
      </c>
    </row>
    <row r="21" ht="24" customHeight="1" spans="1:24" x14ac:dyDescent="0.25">
      <c r="A21" s="18"/>
      <c r="B21" s="15"/>
      <c r="C21" s="15"/>
      <c r="D21" s="15"/>
      <c r="E21" s="15"/>
      <c r="F21" s="15"/>
      <c r="G21" s="15"/>
      <c r="H21" s="18"/>
      <c r="I21" s="18"/>
      <c r="J21" s="18"/>
      <c r="K21" s="19">
        <f>IF(COUNT(H21:J21)=3,H21*I21*J21,"")</f>
      </c>
      <c r="L21" s="19">
        <f>IF(K21="","",IF(OR(K21&gt;='Rating Scales'!$B$3,H21&gt;='Rating Scales'!$B$4),"Act now",IF(K21&gt;='Rating Scales'!$B$5,"Review","Monitor")))</f>
      </c>
      <c r="M21" s="15"/>
      <c r="N21" s="15"/>
      <c r="O21" s="20"/>
      <c r="P21" s="18"/>
      <c r="Q21" s="18"/>
      <c r="R21" s="18"/>
      <c r="S21" s="18"/>
      <c r="T21" s="21">
        <f>IF(COUNT(Q21:S21)=3,Q21*R21*S21,"")</f>
      </c>
      <c r="U21" s="21">
        <f>IF(OR(K21="",T21=""),"",K21-T21)</f>
      </c>
      <c r="V21" s="21">
        <f>IF(AND(K21&lt;&gt;"",M21&lt;&gt;"",P21&lt;&gt;"Done"),1,0)</f>
      </c>
      <c r="W21" s="22">
        <f>IF(V21=1,X21,0)</f>
      </c>
      <c r="X21" s="22">
        <f>IF(K21="",0,K21+(1000-ROW())/100000)</f>
      </c>
    </row>
    <row r="22" ht="24" customHeight="1" spans="1:24" x14ac:dyDescent="0.25">
      <c r="A22" s="18"/>
      <c r="B22" s="15"/>
      <c r="C22" s="15"/>
      <c r="D22" s="15"/>
      <c r="E22" s="15"/>
      <c r="F22" s="15"/>
      <c r="G22" s="15"/>
      <c r="H22" s="18"/>
      <c r="I22" s="18"/>
      <c r="J22" s="18"/>
      <c r="K22" s="19">
        <f>IF(COUNT(H22:J22)=3,H22*I22*J22,"")</f>
      </c>
      <c r="L22" s="19">
        <f>IF(K22="","",IF(OR(K22&gt;='Rating Scales'!$B$3,H22&gt;='Rating Scales'!$B$4),"Act now",IF(K22&gt;='Rating Scales'!$B$5,"Review","Monitor")))</f>
      </c>
      <c r="M22" s="15"/>
      <c r="N22" s="15"/>
      <c r="O22" s="20"/>
      <c r="P22" s="18"/>
      <c r="Q22" s="18"/>
      <c r="R22" s="18"/>
      <c r="S22" s="18"/>
      <c r="T22" s="21">
        <f>IF(COUNT(Q22:S22)=3,Q22*R22*S22,"")</f>
      </c>
      <c r="U22" s="21">
        <f>IF(OR(K22="",T22=""),"",K22-T22)</f>
      </c>
      <c r="V22" s="21">
        <f>IF(AND(K22&lt;&gt;"",M22&lt;&gt;"",P22&lt;&gt;"Done"),1,0)</f>
      </c>
      <c r="W22" s="22">
        <f>IF(V22=1,X22,0)</f>
      </c>
      <c r="X22" s="22">
        <f>IF(K22="",0,K22+(1000-ROW())/100000)</f>
      </c>
    </row>
    <row r="23" ht="24" customHeight="1" spans="1:24" x14ac:dyDescent="0.25">
      <c r="A23" s="18"/>
      <c r="B23" s="15"/>
      <c r="C23" s="15"/>
      <c r="D23" s="15"/>
      <c r="E23" s="15"/>
      <c r="F23" s="15"/>
      <c r="G23" s="15"/>
      <c r="H23" s="18"/>
      <c r="I23" s="18"/>
      <c r="J23" s="18"/>
      <c r="K23" s="19">
        <f>IF(COUNT(H23:J23)=3,H23*I23*J23,"")</f>
      </c>
      <c r="L23" s="19">
        <f>IF(K23="","",IF(OR(K23&gt;='Rating Scales'!$B$3,H23&gt;='Rating Scales'!$B$4),"Act now",IF(K23&gt;='Rating Scales'!$B$5,"Review","Monitor")))</f>
      </c>
      <c r="M23" s="15"/>
      <c r="N23" s="15"/>
      <c r="O23" s="20"/>
      <c r="P23" s="18"/>
      <c r="Q23" s="18"/>
      <c r="R23" s="18"/>
      <c r="S23" s="18"/>
      <c r="T23" s="21">
        <f>IF(COUNT(Q23:S23)=3,Q23*R23*S23,"")</f>
      </c>
      <c r="U23" s="21">
        <f>IF(OR(K23="",T23=""),"",K23-T23)</f>
      </c>
      <c r="V23" s="21">
        <f>IF(AND(K23&lt;&gt;"",M23&lt;&gt;"",P23&lt;&gt;"Done"),1,0)</f>
      </c>
      <c r="W23" s="22">
        <f>IF(V23=1,X23,0)</f>
      </c>
      <c r="X23" s="22">
        <f>IF(K23="",0,K23+(1000-ROW())/100000)</f>
      </c>
    </row>
    <row r="24" ht="24" customHeight="1" spans="1:24" x14ac:dyDescent="0.25">
      <c r="A24" s="18"/>
      <c r="B24" s="15"/>
      <c r="C24" s="15"/>
      <c r="D24" s="15"/>
      <c r="E24" s="15"/>
      <c r="F24" s="15"/>
      <c r="G24" s="15"/>
      <c r="H24" s="18"/>
      <c r="I24" s="18"/>
      <c r="J24" s="18"/>
      <c r="K24" s="19">
        <f>IF(COUNT(H24:J24)=3,H24*I24*J24,"")</f>
      </c>
      <c r="L24" s="19">
        <f>IF(K24="","",IF(OR(K24&gt;='Rating Scales'!$B$3,H24&gt;='Rating Scales'!$B$4),"Act now",IF(K24&gt;='Rating Scales'!$B$5,"Review","Monitor")))</f>
      </c>
      <c r="M24" s="15"/>
      <c r="N24" s="15"/>
      <c r="O24" s="20"/>
      <c r="P24" s="18"/>
      <c r="Q24" s="18"/>
      <c r="R24" s="18"/>
      <c r="S24" s="18"/>
      <c r="T24" s="21">
        <f>IF(COUNT(Q24:S24)=3,Q24*R24*S24,"")</f>
      </c>
      <c r="U24" s="21">
        <f>IF(OR(K24="",T24=""),"",K24-T24)</f>
      </c>
      <c r="V24" s="21">
        <f>IF(AND(K24&lt;&gt;"",M24&lt;&gt;"",P24&lt;&gt;"Done"),1,0)</f>
      </c>
      <c r="W24" s="22">
        <f>IF(V24=1,X24,0)</f>
      </c>
      <c r="X24" s="22">
        <f>IF(K24="",0,K24+(1000-ROW())/100000)</f>
      </c>
    </row>
  </sheetData>
  <mergeCells count="5">
    <mergeCell ref="A1:U1"/>
    <mergeCell ref="A3:G3"/>
    <mergeCell ref="H3:L3"/>
    <mergeCell ref="M3:P3"/>
    <mergeCell ref="Q3:U3"/>
  </mergeCells>
  <dataValidations count="6">
    <dataValidation type="whole" allowBlank="1" showErrorMessage="1" errorTitle="Invalid rating" error="Enter a whole number from 1 to 10" sqref="H10:J24">
      <formula1>1</formula1>
      <formula2>10</formula2>
    </dataValidation>
    <dataValidation type="whole" allowBlank="1" showErrorMessage="1" errorTitle="Invalid rating" error="Enter a whole number from 1 to 10" sqref="H5:J24">
      <formula1>1</formula1>
      <formula2>10</formula2>
    </dataValidation>
    <dataValidation type="list" allowBlank="1" showErrorMessage="1" errorTitle="Invalid status" error="Choose one of: Open, In Progress, Done" sqref="P10:P24">
      <formula1>"Open,In Progress,Done"</formula1>
    </dataValidation>
    <dataValidation type="list" allowBlank="1" showErrorMessage="1" errorTitle="Invalid status" error="Choose one of: Open, In Progress, Done" sqref="P5:P24">
      <formula1>"Open,In Progress,Done"</formula1>
    </dataValidation>
    <dataValidation type="whole" allowBlank="1" showErrorMessage="1" errorTitle="Invalid rating" error="Enter a whole number from 1 to 10" sqref="Q10:S24">
      <formula1>1</formula1>
      <formula2>10</formula2>
    </dataValidation>
    <dataValidation type="whole" allowBlank="1" showErrorMessage="1" errorTitle="Invalid rating" error="Enter a whole number from 1 to 10" sqref="Q5:S24">
      <formula1>1</formula1>
      <formula2>10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pane ySplit="4" topLeftCell="A5" activePane="bottomLeft" state="frozen"/>
      <selection pane="bottomLeft"/>
    </sheetView>
  </sheetViews>
  <sheetFormatPr defaultRowHeight="15" outlineLevelRow="0" outlineLevelCol="0" x14ac:dyDescent="55"/>
  <cols>
    <col min="1" max="2" width="13" customWidth="1"/>
    <col min="3" max="3" width="18" customWidth="1"/>
    <col min="4" max="4" width="24" customWidth="1"/>
    <col min="5" max="5" width="10" customWidth="1"/>
    <col min="6" max="6" width="11" customWidth="1"/>
    <col min="7" max="7" width="40" customWidth="1"/>
    <col min="8" max="10" width="12" customWidth="1"/>
    <col min="11" max="12" width="11" customWidth="1"/>
    <col min="13" max="13" width="12" hidden="1" customWidth="1"/>
  </cols>
  <sheetData>
    <row r="1" ht="30" customHeight="1" spans="1:12" x14ac:dyDescent="0.25">
      <c r="A1" s="2" t="s">
        <v>185</v>
      </c>
      <c r="B1" s="2"/>
      <c r="C1" s="2"/>
      <c r="D1" s="2"/>
      <c r="E1" s="2"/>
      <c r="F1" s="2"/>
      <c r="G1" s="2"/>
      <c r="H1" s="2"/>
      <c r="I1" s="2"/>
      <c r="J1" s="2"/>
      <c r="K1" s="2"/>
      <c r="L1" s="2"/>
    </row>
    <row r="2" spans="1:7" x14ac:dyDescent="0.25">
      <c r="A2" s="23" t="s">
        <v>186</v>
      </c>
      <c r="B2" s="24">
        <v>46146</v>
      </c>
      <c r="C2" s="2"/>
      <c r="D2" s="2"/>
      <c r="G2" s="2"/>
    </row>
    <row r="3" spans="3:7" x14ac:dyDescent="0.25">
      <c r="C3" s="2"/>
      <c r="D3" s="2"/>
      <c r="G3" s="2"/>
    </row>
    <row r="4" ht="30" customHeight="1" spans="1:13" x14ac:dyDescent="0.25">
      <c r="A4" s="13" t="s">
        <v>187</v>
      </c>
      <c r="B4" s="13" t="s">
        <v>76</v>
      </c>
      <c r="C4" s="13" t="s">
        <v>77</v>
      </c>
      <c r="D4" s="13" t="s">
        <v>79</v>
      </c>
      <c r="E4" s="13" t="s">
        <v>188</v>
      </c>
      <c r="F4" s="13" t="s">
        <v>87</v>
      </c>
      <c r="G4" s="13" t="s">
        <v>88</v>
      </c>
      <c r="H4" s="13" t="s">
        <v>89</v>
      </c>
      <c r="I4" s="13" t="s">
        <v>90</v>
      </c>
      <c r="J4" s="13" t="s">
        <v>91</v>
      </c>
      <c r="K4" s="13" t="s">
        <v>189</v>
      </c>
      <c r="L4" s="13" t="s">
        <v>190</v>
      </c>
      <c r="M4" s="13" t="s">
        <v>191</v>
      </c>
    </row>
    <row r="5" ht="34" customHeight="1" spans="1:13" x14ac:dyDescent="0.25">
      <c r="A5" s="25">
        <v>1</v>
      </c>
      <c r="B5" s="25">
        <f>IF($M5="","",INDEX('FMEA Worksheet'!$A$5:$A$24,MATCH($M5,'FMEA Worksheet'!$W$5:$W$24,0))&amp;"")</f>
      </c>
      <c r="C5" s="26">
        <f>IF($M5="","",INDEX('FMEA Worksheet'!$B$5:$B$24,MATCH($M5,'FMEA Worksheet'!$W$5:$W$24,0))&amp;"")</f>
      </c>
      <c r="D5" s="26">
        <f>IF($M5="","",INDEX('FMEA Worksheet'!$D$5:$D$24,MATCH($M5,'FMEA Worksheet'!$W$5:$W$24,0))&amp;"")</f>
      </c>
      <c r="E5" s="19">
        <f>IF($M5="","",INDEX('FMEA Worksheet'!$K$5:$K$24,MATCH($M5,'FMEA Worksheet'!$W$5:$W$24,0)))</f>
      </c>
      <c r="F5" s="25">
        <f>IF($M5="","",INDEX('FMEA Worksheet'!$L$5:$L$24,MATCH($M5,'FMEA Worksheet'!$W$5:$W$24,0))&amp;"")</f>
      </c>
      <c r="G5" s="26">
        <f>IF($M5="","",INDEX('FMEA Worksheet'!$M$5:$M$24,MATCH($M5,'FMEA Worksheet'!$W$5:$W$24,0))&amp;"")</f>
      </c>
      <c r="H5" s="25">
        <f>IF($M5="","",INDEX('FMEA Worksheet'!$N$5:$N$24,MATCH($M5,'FMEA Worksheet'!$W$5:$W$24,0))&amp;"")</f>
      </c>
      <c r="I5" s="27">
        <f>IF($M5="","",IF(INDEX('FMEA Worksheet'!$O$5:$O$24,MATCH($M5,'FMEA Worksheet'!$W$5:$W$24,0))="","",INDEX('FMEA Worksheet'!$O$5:$O$24,MATCH($M5,'FMEA Worksheet'!$W$5:$W$24,0))))</f>
      </c>
      <c r="J5" s="25">
        <f>IF($M5="","",IF(INDEX('FMEA Worksheet'!$P$5:$P$24,MATCH($M5,'FMEA Worksheet'!$W$5:$W$24,0))="","Open",INDEX('FMEA Worksheet'!$P$5:$P$24,MATCH($M5,'FMEA Worksheet'!$W$5:$W$24,0))))</f>
      </c>
      <c r="K5" s="21">
        <f>IF(OR($M5="",I5=""),"",I5-$B$2)</f>
      </c>
      <c r="L5" s="28">
        <f>IF(K5="","",IF(K5&lt;0,"Overdue",IF(K5&lt;=14,"Due soon","On track")))</f>
      </c>
      <c r="M5" s="22">
        <f>IF(LARGE('FMEA Worksheet'!$W$5:$W$24,A5)&gt;0,LARGE('FMEA Worksheet'!$W$5:$W$24,A5),"")</f>
      </c>
    </row>
    <row r="6" ht="34" customHeight="1" spans="1:13" x14ac:dyDescent="0.25">
      <c r="A6" s="25">
        <v>2</v>
      </c>
      <c r="B6" s="25">
        <f>IF($M6="","",INDEX('FMEA Worksheet'!$A$5:$A$24,MATCH($M6,'FMEA Worksheet'!$W$5:$W$24,0))&amp;"")</f>
      </c>
      <c r="C6" s="26">
        <f>IF($M6="","",INDEX('FMEA Worksheet'!$B$5:$B$24,MATCH($M6,'FMEA Worksheet'!$W$5:$W$24,0))&amp;"")</f>
      </c>
      <c r="D6" s="26">
        <f>IF($M6="","",INDEX('FMEA Worksheet'!$D$5:$D$24,MATCH($M6,'FMEA Worksheet'!$W$5:$W$24,0))&amp;"")</f>
      </c>
      <c r="E6" s="19">
        <f>IF($M6="","",INDEX('FMEA Worksheet'!$K$5:$K$24,MATCH($M6,'FMEA Worksheet'!$W$5:$W$24,0)))</f>
      </c>
      <c r="F6" s="25">
        <f>IF($M6="","",INDEX('FMEA Worksheet'!$L$5:$L$24,MATCH($M6,'FMEA Worksheet'!$W$5:$W$24,0))&amp;"")</f>
      </c>
      <c r="G6" s="26">
        <f>IF($M6="","",INDEX('FMEA Worksheet'!$M$5:$M$24,MATCH($M6,'FMEA Worksheet'!$W$5:$W$24,0))&amp;"")</f>
      </c>
      <c r="H6" s="25">
        <f>IF($M6="","",INDEX('FMEA Worksheet'!$N$5:$N$24,MATCH($M6,'FMEA Worksheet'!$W$5:$W$24,0))&amp;"")</f>
      </c>
      <c r="I6" s="27">
        <f>IF($M6="","",IF(INDEX('FMEA Worksheet'!$O$5:$O$24,MATCH($M6,'FMEA Worksheet'!$W$5:$W$24,0))="","",INDEX('FMEA Worksheet'!$O$5:$O$24,MATCH($M6,'FMEA Worksheet'!$W$5:$W$24,0))))</f>
      </c>
      <c r="J6" s="25">
        <f>IF($M6="","",IF(INDEX('FMEA Worksheet'!$P$5:$P$24,MATCH($M6,'FMEA Worksheet'!$W$5:$W$24,0))="","Open",INDEX('FMEA Worksheet'!$P$5:$P$24,MATCH($M6,'FMEA Worksheet'!$W$5:$W$24,0))))</f>
      </c>
      <c r="K6" s="21">
        <f>IF(OR($M6="",I6=""),"",I6-$B$2)</f>
      </c>
      <c r="L6" s="28">
        <f>IF(K6="","",IF(K6&lt;0,"Overdue",IF(K6&lt;=14,"Due soon","On track")))</f>
      </c>
      <c r="M6" s="22">
        <f>IF(LARGE('FMEA Worksheet'!$W$5:$W$24,A6)&gt;0,LARGE('FMEA Worksheet'!$W$5:$W$24,A6),"")</f>
      </c>
    </row>
    <row r="7" ht="34" customHeight="1" spans="1:13" x14ac:dyDescent="0.25">
      <c r="A7" s="25">
        <v>3</v>
      </c>
      <c r="B7" s="25">
        <f>IF($M7="","",INDEX('FMEA Worksheet'!$A$5:$A$24,MATCH($M7,'FMEA Worksheet'!$W$5:$W$24,0))&amp;"")</f>
      </c>
      <c r="C7" s="26">
        <f>IF($M7="","",INDEX('FMEA Worksheet'!$B$5:$B$24,MATCH($M7,'FMEA Worksheet'!$W$5:$W$24,0))&amp;"")</f>
      </c>
      <c r="D7" s="26">
        <f>IF($M7="","",INDEX('FMEA Worksheet'!$D$5:$D$24,MATCH($M7,'FMEA Worksheet'!$W$5:$W$24,0))&amp;"")</f>
      </c>
      <c r="E7" s="19">
        <f>IF($M7="","",INDEX('FMEA Worksheet'!$K$5:$K$24,MATCH($M7,'FMEA Worksheet'!$W$5:$W$24,0)))</f>
      </c>
      <c r="F7" s="25">
        <f>IF($M7="","",INDEX('FMEA Worksheet'!$L$5:$L$24,MATCH($M7,'FMEA Worksheet'!$W$5:$W$24,0))&amp;"")</f>
      </c>
      <c r="G7" s="26">
        <f>IF($M7="","",INDEX('FMEA Worksheet'!$M$5:$M$24,MATCH($M7,'FMEA Worksheet'!$W$5:$W$24,0))&amp;"")</f>
      </c>
      <c r="H7" s="25">
        <f>IF($M7="","",INDEX('FMEA Worksheet'!$N$5:$N$24,MATCH($M7,'FMEA Worksheet'!$W$5:$W$24,0))&amp;"")</f>
      </c>
      <c r="I7" s="27">
        <f>IF($M7="","",IF(INDEX('FMEA Worksheet'!$O$5:$O$24,MATCH($M7,'FMEA Worksheet'!$W$5:$W$24,0))="","",INDEX('FMEA Worksheet'!$O$5:$O$24,MATCH($M7,'FMEA Worksheet'!$W$5:$W$24,0))))</f>
      </c>
      <c r="J7" s="25">
        <f>IF($M7="","",IF(INDEX('FMEA Worksheet'!$P$5:$P$24,MATCH($M7,'FMEA Worksheet'!$W$5:$W$24,0))="","Open",INDEX('FMEA Worksheet'!$P$5:$P$24,MATCH($M7,'FMEA Worksheet'!$W$5:$W$24,0))))</f>
      </c>
      <c r="K7" s="21">
        <f>IF(OR($M7="",I7=""),"",I7-$B$2)</f>
      </c>
      <c r="L7" s="28">
        <f>IF(K7="","",IF(K7&lt;0,"Overdue",IF(K7&lt;=14,"Due soon","On track")))</f>
      </c>
      <c r="M7" s="22">
        <f>IF(LARGE('FMEA Worksheet'!$W$5:$W$24,A7)&gt;0,LARGE('FMEA Worksheet'!$W$5:$W$24,A7),"")</f>
      </c>
    </row>
    <row r="8" ht="34" customHeight="1" spans="1:13" x14ac:dyDescent="0.25">
      <c r="A8" s="25">
        <v>4</v>
      </c>
      <c r="B8" s="25">
        <f>IF($M8="","",INDEX('FMEA Worksheet'!$A$5:$A$24,MATCH($M8,'FMEA Worksheet'!$W$5:$W$24,0))&amp;"")</f>
      </c>
      <c r="C8" s="26">
        <f>IF($M8="","",INDEX('FMEA Worksheet'!$B$5:$B$24,MATCH($M8,'FMEA Worksheet'!$W$5:$W$24,0))&amp;"")</f>
      </c>
      <c r="D8" s="26">
        <f>IF($M8="","",INDEX('FMEA Worksheet'!$D$5:$D$24,MATCH($M8,'FMEA Worksheet'!$W$5:$W$24,0))&amp;"")</f>
      </c>
      <c r="E8" s="19">
        <f>IF($M8="","",INDEX('FMEA Worksheet'!$K$5:$K$24,MATCH($M8,'FMEA Worksheet'!$W$5:$W$24,0)))</f>
      </c>
      <c r="F8" s="25">
        <f>IF($M8="","",INDEX('FMEA Worksheet'!$L$5:$L$24,MATCH($M8,'FMEA Worksheet'!$W$5:$W$24,0))&amp;"")</f>
      </c>
      <c r="G8" s="26">
        <f>IF($M8="","",INDEX('FMEA Worksheet'!$M$5:$M$24,MATCH($M8,'FMEA Worksheet'!$W$5:$W$24,0))&amp;"")</f>
      </c>
      <c r="H8" s="25">
        <f>IF($M8="","",INDEX('FMEA Worksheet'!$N$5:$N$24,MATCH($M8,'FMEA Worksheet'!$W$5:$W$24,0))&amp;"")</f>
      </c>
      <c r="I8" s="27">
        <f>IF($M8="","",IF(INDEX('FMEA Worksheet'!$O$5:$O$24,MATCH($M8,'FMEA Worksheet'!$W$5:$W$24,0))="","",INDEX('FMEA Worksheet'!$O$5:$O$24,MATCH($M8,'FMEA Worksheet'!$W$5:$W$24,0))))</f>
      </c>
      <c r="J8" s="25">
        <f>IF($M8="","",IF(INDEX('FMEA Worksheet'!$P$5:$P$24,MATCH($M8,'FMEA Worksheet'!$W$5:$W$24,0))="","Open",INDEX('FMEA Worksheet'!$P$5:$P$24,MATCH($M8,'FMEA Worksheet'!$W$5:$W$24,0))))</f>
      </c>
      <c r="K8" s="21">
        <f>IF(OR($M8="",I8=""),"",I8-$B$2)</f>
      </c>
      <c r="L8" s="28">
        <f>IF(K8="","",IF(K8&lt;0,"Overdue",IF(K8&lt;=14,"Due soon","On track")))</f>
      </c>
      <c r="M8" s="22">
        <f>IF(LARGE('FMEA Worksheet'!$W$5:$W$24,A8)&gt;0,LARGE('FMEA Worksheet'!$W$5:$W$24,A8),"")</f>
      </c>
    </row>
    <row r="9" ht="34" customHeight="1" spans="1:13" x14ac:dyDescent="0.25">
      <c r="A9" s="25">
        <v>5</v>
      </c>
      <c r="B9" s="25">
        <f>IF($M9="","",INDEX('FMEA Worksheet'!$A$5:$A$24,MATCH($M9,'FMEA Worksheet'!$W$5:$W$24,0))&amp;"")</f>
      </c>
      <c r="C9" s="26">
        <f>IF($M9="","",INDEX('FMEA Worksheet'!$B$5:$B$24,MATCH($M9,'FMEA Worksheet'!$W$5:$W$24,0))&amp;"")</f>
      </c>
      <c r="D9" s="26">
        <f>IF($M9="","",INDEX('FMEA Worksheet'!$D$5:$D$24,MATCH($M9,'FMEA Worksheet'!$W$5:$W$24,0))&amp;"")</f>
      </c>
      <c r="E9" s="19">
        <f>IF($M9="","",INDEX('FMEA Worksheet'!$K$5:$K$24,MATCH($M9,'FMEA Worksheet'!$W$5:$W$24,0)))</f>
      </c>
      <c r="F9" s="25">
        <f>IF($M9="","",INDEX('FMEA Worksheet'!$L$5:$L$24,MATCH($M9,'FMEA Worksheet'!$W$5:$W$24,0))&amp;"")</f>
      </c>
      <c r="G9" s="26">
        <f>IF($M9="","",INDEX('FMEA Worksheet'!$M$5:$M$24,MATCH($M9,'FMEA Worksheet'!$W$5:$W$24,0))&amp;"")</f>
      </c>
      <c r="H9" s="25">
        <f>IF($M9="","",INDEX('FMEA Worksheet'!$N$5:$N$24,MATCH($M9,'FMEA Worksheet'!$W$5:$W$24,0))&amp;"")</f>
      </c>
      <c r="I9" s="27">
        <f>IF($M9="","",IF(INDEX('FMEA Worksheet'!$O$5:$O$24,MATCH($M9,'FMEA Worksheet'!$W$5:$W$24,0))="","",INDEX('FMEA Worksheet'!$O$5:$O$24,MATCH($M9,'FMEA Worksheet'!$W$5:$W$24,0))))</f>
      </c>
      <c r="J9" s="25">
        <f>IF($M9="","",IF(INDEX('FMEA Worksheet'!$P$5:$P$24,MATCH($M9,'FMEA Worksheet'!$W$5:$W$24,0))="","Open",INDEX('FMEA Worksheet'!$P$5:$P$24,MATCH($M9,'FMEA Worksheet'!$W$5:$W$24,0))))</f>
      </c>
      <c r="K9" s="21">
        <f>IF(OR($M9="",I9=""),"",I9-$B$2)</f>
      </c>
      <c r="L9" s="28">
        <f>IF(K9="","",IF(K9&lt;0,"Overdue",IF(K9&lt;=14,"Due soon","On track")))</f>
      </c>
      <c r="M9" s="22">
        <f>IF(LARGE('FMEA Worksheet'!$W$5:$W$24,A9)&gt;0,LARGE('FMEA Worksheet'!$W$5:$W$24,A9),"")</f>
      </c>
    </row>
    <row r="10" ht="34" customHeight="1" spans="1:13" x14ac:dyDescent="0.25">
      <c r="A10" s="25">
        <v>6</v>
      </c>
      <c r="B10" s="25">
        <f>IF($M10="","",INDEX('FMEA Worksheet'!$A$5:$A$24,MATCH($M10,'FMEA Worksheet'!$W$5:$W$24,0))&amp;"")</f>
      </c>
      <c r="C10" s="26">
        <f>IF($M10="","",INDEX('FMEA Worksheet'!$B$5:$B$24,MATCH($M10,'FMEA Worksheet'!$W$5:$W$24,0))&amp;"")</f>
      </c>
      <c r="D10" s="26">
        <f>IF($M10="","",INDEX('FMEA Worksheet'!$D$5:$D$24,MATCH($M10,'FMEA Worksheet'!$W$5:$W$24,0))&amp;"")</f>
      </c>
      <c r="E10" s="19">
        <f>IF($M10="","",INDEX('FMEA Worksheet'!$K$5:$K$24,MATCH($M10,'FMEA Worksheet'!$W$5:$W$24,0)))</f>
      </c>
      <c r="F10" s="25">
        <f>IF($M10="","",INDEX('FMEA Worksheet'!$L$5:$L$24,MATCH($M10,'FMEA Worksheet'!$W$5:$W$24,0))&amp;"")</f>
      </c>
      <c r="G10" s="26">
        <f>IF($M10="","",INDEX('FMEA Worksheet'!$M$5:$M$24,MATCH($M10,'FMEA Worksheet'!$W$5:$W$24,0))&amp;"")</f>
      </c>
      <c r="H10" s="25">
        <f>IF($M10="","",INDEX('FMEA Worksheet'!$N$5:$N$24,MATCH($M10,'FMEA Worksheet'!$W$5:$W$24,0))&amp;"")</f>
      </c>
      <c r="I10" s="27">
        <f>IF($M10="","",IF(INDEX('FMEA Worksheet'!$O$5:$O$24,MATCH($M10,'FMEA Worksheet'!$W$5:$W$24,0))="","",INDEX('FMEA Worksheet'!$O$5:$O$24,MATCH($M10,'FMEA Worksheet'!$W$5:$W$24,0))))</f>
      </c>
      <c r="J10" s="25">
        <f>IF($M10="","",IF(INDEX('FMEA Worksheet'!$P$5:$P$24,MATCH($M10,'FMEA Worksheet'!$W$5:$W$24,0))="","Open",INDEX('FMEA Worksheet'!$P$5:$P$24,MATCH($M10,'FMEA Worksheet'!$W$5:$W$24,0))))</f>
      </c>
      <c r="K10" s="21">
        <f>IF(OR($M10="",I10=""),"",I10-$B$2)</f>
      </c>
      <c r="L10" s="28">
        <f>IF(K10="","",IF(K10&lt;0,"Overdue",IF(K10&lt;=14,"Due soon","On track")))</f>
      </c>
      <c r="M10" s="22">
        <f>IF(LARGE('FMEA Worksheet'!$W$5:$W$24,A10)&gt;0,LARGE('FMEA Worksheet'!$W$5:$W$24,A10),"")</f>
      </c>
    </row>
    <row r="11" ht="34" customHeight="1" spans="1:13" x14ac:dyDescent="0.25">
      <c r="A11" s="25">
        <v>7</v>
      </c>
      <c r="B11" s="25">
        <f>IF($M11="","",INDEX('FMEA Worksheet'!$A$5:$A$24,MATCH($M11,'FMEA Worksheet'!$W$5:$W$24,0))&amp;"")</f>
      </c>
      <c r="C11" s="26">
        <f>IF($M11="","",INDEX('FMEA Worksheet'!$B$5:$B$24,MATCH($M11,'FMEA Worksheet'!$W$5:$W$24,0))&amp;"")</f>
      </c>
      <c r="D11" s="26">
        <f>IF($M11="","",INDEX('FMEA Worksheet'!$D$5:$D$24,MATCH($M11,'FMEA Worksheet'!$W$5:$W$24,0))&amp;"")</f>
      </c>
      <c r="E11" s="19">
        <f>IF($M11="","",INDEX('FMEA Worksheet'!$K$5:$K$24,MATCH($M11,'FMEA Worksheet'!$W$5:$W$24,0)))</f>
      </c>
      <c r="F11" s="25">
        <f>IF($M11="","",INDEX('FMEA Worksheet'!$L$5:$L$24,MATCH($M11,'FMEA Worksheet'!$W$5:$W$24,0))&amp;"")</f>
      </c>
      <c r="G11" s="26">
        <f>IF($M11="","",INDEX('FMEA Worksheet'!$M$5:$M$24,MATCH($M11,'FMEA Worksheet'!$W$5:$W$24,0))&amp;"")</f>
      </c>
      <c r="H11" s="25">
        <f>IF($M11="","",INDEX('FMEA Worksheet'!$N$5:$N$24,MATCH($M11,'FMEA Worksheet'!$W$5:$W$24,0))&amp;"")</f>
      </c>
      <c r="I11" s="27">
        <f>IF($M11="","",IF(INDEX('FMEA Worksheet'!$O$5:$O$24,MATCH($M11,'FMEA Worksheet'!$W$5:$W$24,0))="","",INDEX('FMEA Worksheet'!$O$5:$O$24,MATCH($M11,'FMEA Worksheet'!$W$5:$W$24,0))))</f>
      </c>
      <c r="J11" s="25">
        <f>IF($M11="","",IF(INDEX('FMEA Worksheet'!$P$5:$P$24,MATCH($M11,'FMEA Worksheet'!$W$5:$W$24,0))="","Open",INDEX('FMEA Worksheet'!$P$5:$P$24,MATCH($M11,'FMEA Worksheet'!$W$5:$W$24,0))))</f>
      </c>
      <c r="K11" s="21">
        <f>IF(OR($M11="",I11=""),"",I11-$B$2)</f>
      </c>
      <c r="L11" s="28">
        <f>IF(K11="","",IF(K11&lt;0,"Overdue",IF(K11&lt;=14,"Due soon","On track")))</f>
      </c>
      <c r="M11" s="22">
        <f>IF(LARGE('FMEA Worksheet'!$W$5:$W$24,A11)&gt;0,LARGE('FMEA Worksheet'!$W$5:$W$24,A11),"")</f>
      </c>
    </row>
    <row r="12" ht="34" customHeight="1" spans="1:13" x14ac:dyDescent="0.25">
      <c r="A12" s="25">
        <v>8</v>
      </c>
      <c r="B12" s="25">
        <f>IF($M12="","",INDEX('FMEA Worksheet'!$A$5:$A$24,MATCH($M12,'FMEA Worksheet'!$W$5:$W$24,0))&amp;"")</f>
      </c>
      <c r="C12" s="26">
        <f>IF($M12="","",INDEX('FMEA Worksheet'!$B$5:$B$24,MATCH($M12,'FMEA Worksheet'!$W$5:$W$24,0))&amp;"")</f>
      </c>
      <c r="D12" s="26">
        <f>IF($M12="","",INDEX('FMEA Worksheet'!$D$5:$D$24,MATCH($M12,'FMEA Worksheet'!$W$5:$W$24,0))&amp;"")</f>
      </c>
      <c r="E12" s="19">
        <f>IF($M12="","",INDEX('FMEA Worksheet'!$K$5:$K$24,MATCH($M12,'FMEA Worksheet'!$W$5:$W$24,0)))</f>
      </c>
      <c r="F12" s="25">
        <f>IF($M12="","",INDEX('FMEA Worksheet'!$L$5:$L$24,MATCH($M12,'FMEA Worksheet'!$W$5:$W$24,0))&amp;"")</f>
      </c>
      <c r="G12" s="26">
        <f>IF($M12="","",INDEX('FMEA Worksheet'!$M$5:$M$24,MATCH($M12,'FMEA Worksheet'!$W$5:$W$24,0))&amp;"")</f>
      </c>
      <c r="H12" s="25">
        <f>IF($M12="","",INDEX('FMEA Worksheet'!$N$5:$N$24,MATCH($M12,'FMEA Worksheet'!$W$5:$W$24,0))&amp;"")</f>
      </c>
      <c r="I12" s="27">
        <f>IF($M12="","",IF(INDEX('FMEA Worksheet'!$O$5:$O$24,MATCH($M12,'FMEA Worksheet'!$W$5:$W$24,0))="","",INDEX('FMEA Worksheet'!$O$5:$O$24,MATCH($M12,'FMEA Worksheet'!$W$5:$W$24,0))))</f>
      </c>
      <c r="J12" s="25">
        <f>IF($M12="","",IF(INDEX('FMEA Worksheet'!$P$5:$P$24,MATCH($M12,'FMEA Worksheet'!$W$5:$W$24,0))="","Open",INDEX('FMEA Worksheet'!$P$5:$P$24,MATCH($M12,'FMEA Worksheet'!$W$5:$W$24,0))))</f>
      </c>
      <c r="K12" s="21">
        <f>IF(OR($M12="",I12=""),"",I12-$B$2)</f>
      </c>
      <c r="L12" s="28">
        <f>IF(K12="","",IF(K12&lt;0,"Overdue",IF(K12&lt;=14,"Due soon","On track")))</f>
      </c>
      <c r="M12" s="22">
        <f>IF(LARGE('FMEA Worksheet'!$W$5:$W$24,A12)&gt;0,LARGE('FMEA Worksheet'!$W$5:$W$24,A12),"")</f>
      </c>
    </row>
    <row r="13" ht="34" customHeight="1" spans="1:13" x14ac:dyDescent="0.25">
      <c r="A13" s="25">
        <v>9</v>
      </c>
      <c r="B13" s="25">
        <f>IF($M13="","",INDEX('FMEA Worksheet'!$A$5:$A$24,MATCH($M13,'FMEA Worksheet'!$W$5:$W$24,0))&amp;"")</f>
      </c>
      <c r="C13" s="26">
        <f>IF($M13="","",INDEX('FMEA Worksheet'!$B$5:$B$24,MATCH($M13,'FMEA Worksheet'!$W$5:$W$24,0))&amp;"")</f>
      </c>
      <c r="D13" s="26">
        <f>IF($M13="","",INDEX('FMEA Worksheet'!$D$5:$D$24,MATCH($M13,'FMEA Worksheet'!$W$5:$W$24,0))&amp;"")</f>
      </c>
      <c r="E13" s="19">
        <f>IF($M13="","",INDEX('FMEA Worksheet'!$K$5:$K$24,MATCH($M13,'FMEA Worksheet'!$W$5:$W$24,0)))</f>
      </c>
      <c r="F13" s="25">
        <f>IF($M13="","",INDEX('FMEA Worksheet'!$L$5:$L$24,MATCH($M13,'FMEA Worksheet'!$W$5:$W$24,0))&amp;"")</f>
      </c>
      <c r="G13" s="26">
        <f>IF($M13="","",INDEX('FMEA Worksheet'!$M$5:$M$24,MATCH($M13,'FMEA Worksheet'!$W$5:$W$24,0))&amp;"")</f>
      </c>
      <c r="H13" s="25">
        <f>IF($M13="","",INDEX('FMEA Worksheet'!$N$5:$N$24,MATCH($M13,'FMEA Worksheet'!$W$5:$W$24,0))&amp;"")</f>
      </c>
      <c r="I13" s="27">
        <f>IF($M13="","",IF(INDEX('FMEA Worksheet'!$O$5:$O$24,MATCH($M13,'FMEA Worksheet'!$W$5:$W$24,0))="","",INDEX('FMEA Worksheet'!$O$5:$O$24,MATCH($M13,'FMEA Worksheet'!$W$5:$W$24,0))))</f>
      </c>
      <c r="J13" s="25">
        <f>IF($M13="","",IF(INDEX('FMEA Worksheet'!$P$5:$P$24,MATCH($M13,'FMEA Worksheet'!$W$5:$W$24,0))="","Open",INDEX('FMEA Worksheet'!$P$5:$P$24,MATCH($M13,'FMEA Worksheet'!$W$5:$W$24,0))))</f>
      </c>
      <c r="K13" s="21">
        <f>IF(OR($M13="",I13=""),"",I13-$B$2)</f>
      </c>
      <c r="L13" s="28">
        <f>IF(K13="","",IF(K13&lt;0,"Overdue",IF(K13&lt;=14,"Due soon","On track")))</f>
      </c>
      <c r="M13" s="22">
        <f>IF(LARGE('FMEA Worksheet'!$W$5:$W$24,A13)&gt;0,LARGE('FMEA Worksheet'!$W$5:$W$24,A13),"")</f>
      </c>
    </row>
    <row r="14" ht="34" customHeight="1" spans="1:13" x14ac:dyDescent="0.25">
      <c r="A14" s="25">
        <v>10</v>
      </c>
      <c r="B14" s="25">
        <f>IF($M14="","",INDEX('FMEA Worksheet'!$A$5:$A$24,MATCH($M14,'FMEA Worksheet'!$W$5:$W$24,0))&amp;"")</f>
      </c>
      <c r="C14" s="26">
        <f>IF($M14="","",INDEX('FMEA Worksheet'!$B$5:$B$24,MATCH($M14,'FMEA Worksheet'!$W$5:$W$24,0))&amp;"")</f>
      </c>
      <c r="D14" s="26">
        <f>IF($M14="","",INDEX('FMEA Worksheet'!$D$5:$D$24,MATCH($M14,'FMEA Worksheet'!$W$5:$W$24,0))&amp;"")</f>
      </c>
      <c r="E14" s="19">
        <f>IF($M14="","",INDEX('FMEA Worksheet'!$K$5:$K$24,MATCH($M14,'FMEA Worksheet'!$W$5:$W$24,0)))</f>
      </c>
      <c r="F14" s="25">
        <f>IF($M14="","",INDEX('FMEA Worksheet'!$L$5:$L$24,MATCH($M14,'FMEA Worksheet'!$W$5:$W$24,0))&amp;"")</f>
      </c>
      <c r="G14" s="26">
        <f>IF($M14="","",INDEX('FMEA Worksheet'!$M$5:$M$24,MATCH($M14,'FMEA Worksheet'!$W$5:$W$24,0))&amp;"")</f>
      </c>
      <c r="H14" s="25">
        <f>IF($M14="","",INDEX('FMEA Worksheet'!$N$5:$N$24,MATCH($M14,'FMEA Worksheet'!$W$5:$W$24,0))&amp;"")</f>
      </c>
      <c r="I14" s="27">
        <f>IF($M14="","",IF(INDEX('FMEA Worksheet'!$O$5:$O$24,MATCH($M14,'FMEA Worksheet'!$W$5:$W$24,0))="","",INDEX('FMEA Worksheet'!$O$5:$O$24,MATCH($M14,'FMEA Worksheet'!$W$5:$W$24,0))))</f>
      </c>
      <c r="J14" s="25">
        <f>IF($M14="","",IF(INDEX('FMEA Worksheet'!$P$5:$P$24,MATCH($M14,'FMEA Worksheet'!$W$5:$W$24,0))="","Open",INDEX('FMEA Worksheet'!$P$5:$P$24,MATCH($M14,'FMEA Worksheet'!$W$5:$W$24,0))))</f>
      </c>
      <c r="K14" s="21">
        <f>IF(OR($M14="",I14=""),"",I14-$B$2)</f>
      </c>
      <c r="L14" s="28">
        <f>IF(K14="","",IF(K14&lt;0,"Overdue",IF(K14&lt;=14,"Due soon","On track")))</f>
      </c>
      <c r="M14" s="22">
        <f>IF(LARGE('FMEA Worksheet'!$W$5:$W$24,A14)&gt;0,LARGE('FMEA Worksheet'!$W$5:$W$24,A14),"")</f>
      </c>
    </row>
    <row r="15" ht="34" customHeight="1" spans="1:13" x14ac:dyDescent="0.25">
      <c r="A15" s="25">
        <v>11</v>
      </c>
      <c r="B15" s="25">
        <f>IF($M15="","",INDEX('FMEA Worksheet'!$A$5:$A$24,MATCH($M15,'FMEA Worksheet'!$W$5:$W$24,0))&amp;"")</f>
      </c>
      <c r="C15" s="26">
        <f>IF($M15="","",INDEX('FMEA Worksheet'!$B$5:$B$24,MATCH($M15,'FMEA Worksheet'!$W$5:$W$24,0))&amp;"")</f>
      </c>
      <c r="D15" s="26">
        <f>IF($M15="","",INDEX('FMEA Worksheet'!$D$5:$D$24,MATCH($M15,'FMEA Worksheet'!$W$5:$W$24,0))&amp;"")</f>
      </c>
      <c r="E15" s="19">
        <f>IF($M15="","",INDEX('FMEA Worksheet'!$K$5:$K$24,MATCH($M15,'FMEA Worksheet'!$W$5:$W$24,0)))</f>
      </c>
      <c r="F15" s="25">
        <f>IF($M15="","",INDEX('FMEA Worksheet'!$L$5:$L$24,MATCH($M15,'FMEA Worksheet'!$W$5:$W$24,0))&amp;"")</f>
      </c>
      <c r="G15" s="26">
        <f>IF($M15="","",INDEX('FMEA Worksheet'!$M$5:$M$24,MATCH($M15,'FMEA Worksheet'!$W$5:$W$24,0))&amp;"")</f>
      </c>
      <c r="H15" s="25">
        <f>IF($M15="","",INDEX('FMEA Worksheet'!$N$5:$N$24,MATCH($M15,'FMEA Worksheet'!$W$5:$W$24,0))&amp;"")</f>
      </c>
      <c r="I15" s="27">
        <f>IF($M15="","",IF(INDEX('FMEA Worksheet'!$O$5:$O$24,MATCH($M15,'FMEA Worksheet'!$W$5:$W$24,0))="","",INDEX('FMEA Worksheet'!$O$5:$O$24,MATCH($M15,'FMEA Worksheet'!$W$5:$W$24,0))))</f>
      </c>
      <c r="J15" s="25">
        <f>IF($M15="","",IF(INDEX('FMEA Worksheet'!$P$5:$P$24,MATCH($M15,'FMEA Worksheet'!$W$5:$W$24,0))="","Open",INDEX('FMEA Worksheet'!$P$5:$P$24,MATCH($M15,'FMEA Worksheet'!$W$5:$W$24,0))))</f>
      </c>
      <c r="K15" s="21">
        <f>IF(OR($M15="",I15=""),"",I15-$B$2)</f>
      </c>
      <c r="L15" s="28">
        <f>IF(K15="","",IF(K15&lt;0,"Overdue",IF(K15&lt;=14,"Due soon","On track")))</f>
      </c>
      <c r="M15" s="22">
        <f>IF(LARGE('FMEA Worksheet'!$W$5:$W$24,A15)&gt;0,LARGE('FMEA Worksheet'!$W$5:$W$24,A15),"")</f>
      </c>
    </row>
    <row r="16" ht="34" customHeight="1" spans="1:13" x14ac:dyDescent="0.25">
      <c r="A16" s="25">
        <v>12</v>
      </c>
      <c r="B16" s="25">
        <f>IF($M16="","",INDEX('FMEA Worksheet'!$A$5:$A$24,MATCH($M16,'FMEA Worksheet'!$W$5:$W$24,0))&amp;"")</f>
      </c>
      <c r="C16" s="26">
        <f>IF($M16="","",INDEX('FMEA Worksheet'!$B$5:$B$24,MATCH($M16,'FMEA Worksheet'!$W$5:$W$24,0))&amp;"")</f>
      </c>
      <c r="D16" s="26">
        <f>IF($M16="","",INDEX('FMEA Worksheet'!$D$5:$D$24,MATCH($M16,'FMEA Worksheet'!$W$5:$W$24,0))&amp;"")</f>
      </c>
      <c r="E16" s="19">
        <f>IF($M16="","",INDEX('FMEA Worksheet'!$K$5:$K$24,MATCH($M16,'FMEA Worksheet'!$W$5:$W$24,0)))</f>
      </c>
      <c r="F16" s="25">
        <f>IF($M16="","",INDEX('FMEA Worksheet'!$L$5:$L$24,MATCH($M16,'FMEA Worksheet'!$W$5:$W$24,0))&amp;"")</f>
      </c>
      <c r="G16" s="26">
        <f>IF($M16="","",INDEX('FMEA Worksheet'!$M$5:$M$24,MATCH($M16,'FMEA Worksheet'!$W$5:$W$24,0))&amp;"")</f>
      </c>
      <c r="H16" s="25">
        <f>IF($M16="","",INDEX('FMEA Worksheet'!$N$5:$N$24,MATCH($M16,'FMEA Worksheet'!$W$5:$W$24,0))&amp;"")</f>
      </c>
      <c r="I16" s="27">
        <f>IF($M16="","",IF(INDEX('FMEA Worksheet'!$O$5:$O$24,MATCH($M16,'FMEA Worksheet'!$W$5:$W$24,0))="","",INDEX('FMEA Worksheet'!$O$5:$O$24,MATCH($M16,'FMEA Worksheet'!$W$5:$W$24,0))))</f>
      </c>
      <c r="J16" s="25">
        <f>IF($M16="","",IF(INDEX('FMEA Worksheet'!$P$5:$P$24,MATCH($M16,'FMEA Worksheet'!$W$5:$W$24,0))="","Open",INDEX('FMEA Worksheet'!$P$5:$P$24,MATCH($M16,'FMEA Worksheet'!$W$5:$W$24,0))))</f>
      </c>
      <c r="K16" s="21">
        <f>IF(OR($M16="",I16=""),"",I16-$B$2)</f>
      </c>
      <c r="L16" s="28">
        <f>IF(K16="","",IF(K16&lt;0,"Overdue",IF(K16&lt;=14,"Due soon","On track")))</f>
      </c>
      <c r="M16" s="22">
        <f>IF(LARGE('FMEA Worksheet'!$W$5:$W$24,A16)&gt;0,LARGE('FMEA Worksheet'!$W$5:$W$24,A16),"")</f>
      </c>
    </row>
    <row r="17" ht="34" customHeight="1" spans="1:13" x14ac:dyDescent="0.25">
      <c r="A17" s="25">
        <v>13</v>
      </c>
      <c r="B17" s="25">
        <f>IF($M17="","",INDEX('FMEA Worksheet'!$A$5:$A$24,MATCH($M17,'FMEA Worksheet'!$W$5:$W$24,0))&amp;"")</f>
      </c>
      <c r="C17" s="26">
        <f>IF($M17="","",INDEX('FMEA Worksheet'!$B$5:$B$24,MATCH($M17,'FMEA Worksheet'!$W$5:$W$24,0))&amp;"")</f>
      </c>
      <c r="D17" s="26">
        <f>IF($M17="","",INDEX('FMEA Worksheet'!$D$5:$D$24,MATCH($M17,'FMEA Worksheet'!$W$5:$W$24,0))&amp;"")</f>
      </c>
      <c r="E17" s="19">
        <f>IF($M17="","",INDEX('FMEA Worksheet'!$K$5:$K$24,MATCH($M17,'FMEA Worksheet'!$W$5:$W$24,0)))</f>
      </c>
      <c r="F17" s="25">
        <f>IF($M17="","",INDEX('FMEA Worksheet'!$L$5:$L$24,MATCH($M17,'FMEA Worksheet'!$W$5:$W$24,0))&amp;"")</f>
      </c>
      <c r="G17" s="26">
        <f>IF($M17="","",INDEX('FMEA Worksheet'!$M$5:$M$24,MATCH($M17,'FMEA Worksheet'!$W$5:$W$24,0))&amp;"")</f>
      </c>
      <c r="H17" s="25">
        <f>IF($M17="","",INDEX('FMEA Worksheet'!$N$5:$N$24,MATCH($M17,'FMEA Worksheet'!$W$5:$W$24,0))&amp;"")</f>
      </c>
      <c r="I17" s="27">
        <f>IF($M17="","",IF(INDEX('FMEA Worksheet'!$O$5:$O$24,MATCH($M17,'FMEA Worksheet'!$W$5:$W$24,0))="","",INDEX('FMEA Worksheet'!$O$5:$O$24,MATCH($M17,'FMEA Worksheet'!$W$5:$W$24,0))))</f>
      </c>
      <c r="J17" s="25">
        <f>IF($M17="","",IF(INDEX('FMEA Worksheet'!$P$5:$P$24,MATCH($M17,'FMEA Worksheet'!$W$5:$W$24,0))="","Open",INDEX('FMEA Worksheet'!$P$5:$P$24,MATCH($M17,'FMEA Worksheet'!$W$5:$W$24,0))))</f>
      </c>
      <c r="K17" s="21">
        <f>IF(OR($M17="",I17=""),"",I17-$B$2)</f>
      </c>
      <c r="L17" s="28">
        <f>IF(K17="","",IF(K17&lt;0,"Overdue",IF(K17&lt;=14,"Due soon","On track")))</f>
      </c>
      <c r="M17" s="22">
        <f>IF(LARGE('FMEA Worksheet'!$W$5:$W$24,A17)&gt;0,LARGE('FMEA Worksheet'!$W$5:$W$24,A17),"")</f>
      </c>
    </row>
    <row r="18" ht="34" customHeight="1" spans="1:13" x14ac:dyDescent="0.25">
      <c r="A18" s="25">
        <v>14</v>
      </c>
      <c r="B18" s="25">
        <f>IF($M18="","",INDEX('FMEA Worksheet'!$A$5:$A$24,MATCH($M18,'FMEA Worksheet'!$W$5:$W$24,0))&amp;"")</f>
      </c>
      <c r="C18" s="26">
        <f>IF($M18="","",INDEX('FMEA Worksheet'!$B$5:$B$24,MATCH($M18,'FMEA Worksheet'!$W$5:$W$24,0))&amp;"")</f>
      </c>
      <c r="D18" s="26">
        <f>IF($M18="","",INDEX('FMEA Worksheet'!$D$5:$D$24,MATCH($M18,'FMEA Worksheet'!$W$5:$W$24,0))&amp;"")</f>
      </c>
      <c r="E18" s="19">
        <f>IF($M18="","",INDEX('FMEA Worksheet'!$K$5:$K$24,MATCH($M18,'FMEA Worksheet'!$W$5:$W$24,0)))</f>
      </c>
      <c r="F18" s="25">
        <f>IF($M18="","",INDEX('FMEA Worksheet'!$L$5:$L$24,MATCH($M18,'FMEA Worksheet'!$W$5:$W$24,0))&amp;"")</f>
      </c>
      <c r="G18" s="26">
        <f>IF($M18="","",INDEX('FMEA Worksheet'!$M$5:$M$24,MATCH($M18,'FMEA Worksheet'!$W$5:$W$24,0))&amp;"")</f>
      </c>
      <c r="H18" s="25">
        <f>IF($M18="","",INDEX('FMEA Worksheet'!$N$5:$N$24,MATCH($M18,'FMEA Worksheet'!$W$5:$W$24,0))&amp;"")</f>
      </c>
      <c r="I18" s="27">
        <f>IF($M18="","",IF(INDEX('FMEA Worksheet'!$O$5:$O$24,MATCH($M18,'FMEA Worksheet'!$W$5:$W$24,0))="","",INDEX('FMEA Worksheet'!$O$5:$O$24,MATCH($M18,'FMEA Worksheet'!$W$5:$W$24,0))))</f>
      </c>
      <c r="J18" s="25">
        <f>IF($M18="","",IF(INDEX('FMEA Worksheet'!$P$5:$P$24,MATCH($M18,'FMEA Worksheet'!$W$5:$W$24,0))="","Open",INDEX('FMEA Worksheet'!$P$5:$P$24,MATCH($M18,'FMEA Worksheet'!$W$5:$W$24,0))))</f>
      </c>
      <c r="K18" s="21">
        <f>IF(OR($M18="",I18=""),"",I18-$B$2)</f>
      </c>
      <c r="L18" s="28">
        <f>IF(K18="","",IF(K18&lt;0,"Overdue",IF(K18&lt;=14,"Due soon","On track")))</f>
      </c>
      <c r="M18" s="22">
        <f>IF(LARGE('FMEA Worksheet'!$W$5:$W$24,A18)&gt;0,LARGE('FMEA Worksheet'!$W$5:$W$24,A18),"")</f>
      </c>
    </row>
    <row r="19" ht="34" customHeight="1" spans="1:13" x14ac:dyDescent="0.25">
      <c r="A19" s="25">
        <v>15</v>
      </c>
      <c r="B19" s="25">
        <f>IF($M19="","",INDEX('FMEA Worksheet'!$A$5:$A$24,MATCH($M19,'FMEA Worksheet'!$W$5:$W$24,0))&amp;"")</f>
      </c>
      <c r="C19" s="26">
        <f>IF($M19="","",INDEX('FMEA Worksheet'!$B$5:$B$24,MATCH($M19,'FMEA Worksheet'!$W$5:$W$24,0))&amp;"")</f>
      </c>
      <c r="D19" s="26">
        <f>IF($M19="","",INDEX('FMEA Worksheet'!$D$5:$D$24,MATCH($M19,'FMEA Worksheet'!$W$5:$W$24,0))&amp;"")</f>
      </c>
      <c r="E19" s="19">
        <f>IF($M19="","",INDEX('FMEA Worksheet'!$K$5:$K$24,MATCH($M19,'FMEA Worksheet'!$W$5:$W$24,0)))</f>
      </c>
      <c r="F19" s="25">
        <f>IF($M19="","",INDEX('FMEA Worksheet'!$L$5:$L$24,MATCH($M19,'FMEA Worksheet'!$W$5:$W$24,0))&amp;"")</f>
      </c>
      <c r="G19" s="26">
        <f>IF($M19="","",INDEX('FMEA Worksheet'!$M$5:$M$24,MATCH($M19,'FMEA Worksheet'!$W$5:$W$24,0))&amp;"")</f>
      </c>
      <c r="H19" s="25">
        <f>IF($M19="","",INDEX('FMEA Worksheet'!$N$5:$N$24,MATCH($M19,'FMEA Worksheet'!$W$5:$W$24,0))&amp;"")</f>
      </c>
      <c r="I19" s="27">
        <f>IF($M19="","",IF(INDEX('FMEA Worksheet'!$O$5:$O$24,MATCH($M19,'FMEA Worksheet'!$W$5:$W$24,0))="","",INDEX('FMEA Worksheet'!$O$5:$O$24,MATCH($M19,'FMEA Worksheet'!$W$5:$W$24,0))))</f>
      </c>
      <c r="J19" s="25">
        <f>IF($M19="","",IF(INDEX('FMEA Worksheet'!$P$5:$P$24,MATCH($M19,'FMEA Worksheet'!$W$5:$W$24,0))="","Open",INDEX('FMEA Worksheet'!$P$5:$P$24,MATCH($M19,'FMEA Worksheet'!$W$5:$W$24,0))))</f>
      </c>
      <c r="K19" s="21">
        <f>IF(OR($M19="",I19=""),"",I19-$B$2)</f>
      </c>
      <c r="L19" s="28">
        <f>IF(K19="","",IF(K19&lt;0,"Overdue",IF(K19&lt;=14,"Due soon","On track")))</f>
      </c>
      <c r="M19" s="22">
        <f>IF(LARGE('FMEA Worksheet'!$W$5:$W$24,A19)&gt;0,LARGE('FMEA Worksheet'!$W$5:$W$24,A19),"")</f>
      </c>
    </row>
  </sheetData>
  <mergeCells count="1">
    <mergeCell ref="A1:L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owGridLines="0"/>
  </sheetViews>
  <sheetFormatPr defaultRowHeight="15" outlineLevelRow="0" outlineLevelCol="0" x14ac:dyDescent="55"/>
  <cols>
    <col min="1" max="1" width="40" customWidth="1"/>
    <col min="2" max="2" width="12" customWidth="1"/>
    <col min="3" max="5" width="6" customWidth="1"/>
    <col min="7" max="7" width="13" customWidth="1"/>
    <col min="8" max="8" width="14" customWidth="1"/>
    <col min="9" max="9" width="12" hidden="1" customWidth="1"/>
  </cols>
  <sheetData>
    <row r="1" spans="1:8" x14ac:dyDescent="0.25">
      <c r="A1" s="1" t="s">
        <v>0</v>
      </c>
      <c r="B1" s="1"/>
      <c r="C1" s="1"/>
      <c r="D1" s="1"/>
      <c r="E1" s="1"/>
      <c r="F1" s="1"/>
      <c r="G1" s="1"/>
      <c r="H1" s="1"/>
    </row>
    <row r="2" spans="1:1" x14ac:dyDescent="0.25">
      <c r="A2" s="2"/>
    </row>
    <row r="3" spans="1:2" x14ac:dyDescent="0.25">
      <c r="A3" s="5" t="s">
        <v>192</v>
      </c>
      <c r="B3" s="29">
        <f>'Action Tracker'!$B$2</f>
      </c>
    </row>
    <row r="4" spans="1:1" x14ac:dyDescent="0.25">
      <c r="A4" s="2"/>
    </row>
    <row r="5" spans="1:8" x14ac:dyDescent="0.25">
      <c r="A5" s="3" t="s">
        <v>193</v>
      </c>
      <c r="B5" s="3"/>
      <c r="C5" s="3"/>
      <c r="D5" s="3"/>
      <c r="E5" s="3"/>
      <c r="F5" s="3"/>
      <c r="G5" s="3"/>
      <c r="H5" s="3"/>
    </row>
    <row r="6" ht="30" customHeight="1" spans="1:8" x14ac:dyDescent="0.25">
      <c r="A6" s="13" t="s">
        <v>194</v>
      </c>
      <c r="B6" s="13" t="s">
        <v>195</v>
      </c>
      <c r="C6" s="13" t="s">
        <v>196</v>
      </c>
      <c r="D6" s="13"/>
      <c r="E6" s="13"/>
      <c r="F6" s="13"/>
      <c r="G6" s="13"/>
      <c r="H6" s="13"/>
    </row>
    <row r="7" spans="1:8" x14ac:dyDescent="0.25">
      <c r="A7" s="5" t="s">
        <v>197</v>
      </c>
      <c r="B7" s="30">
        <f>COUNT('FMEA Worksheet'!$K$5:$K$24)</f>
      </c>
      <c r="C7" s="7" t="s">
        <v>198</v>
      </c>
      <c r="D7" s="7"/>
      <c r="E7" s="7"/>
      <c r="F7" s="7"/>
      <c r="G7" s="7"/>
      <c r="H7" s="7"/>
    </row>
    <row r="8" spans="1:8" x14ac:dyDescent="0.25">
      <c r="A8" s="5" t="s">
        <v>199</v>
      </c>
      <c r="B8" s="30">
        <f>SUM('FMEA Worksheet'!$K$5:$K$24)</f>
      </c>
      <c r="C8" s="7" t="s">
        <v>200</v>
      </c>
      <c r="D8" s="7"/>
      <c r="E8" s="7"/>
      <c r="F8" s="7"/>
      <c r="G8" s="7"/>
      <c r="H8" s="7"/>
    </row>
    <row r="9" spans="1:8" x14ac:dyDescent="0.25">
      <c r="A9" s="5" t="s">
        <v>201</v>
      </c>
      <c r="B9" s="30">
        <f>MAX('FMEA Worksheet'!$K$5:$K$24)</f>
      </c>
      <c r="C9" s="7" t="s">
        <v>202</v>
      </c>
      <c r="D9" s="7"/>
      <c r="E9" s="7"/>
      <c r="F9" s="7"/>
      <c r="G9" s="7"/>
      <c r="H9" s="7"/>
    </row>
    <row r="10" spans="1:8" x14ac:dyDescent="0.25">
      <c r="A10" s="5" t="s">
        <v>203</v>
      </c>
      <c r="B10" s="30">
        <f>COUNTIF('FMEA Worksheet'!$K$5:$K$24,"&gt;="&amp;'Rating Scales'!$B$3)</f>
      </c>
      <c r="C10" s="7" t="s">
        <v>204</v>
      </c>
      <c r="D10" s="7"/>
      <c r="E10" s="7"/>
      <c r="F10" s="7"/>
      <c r="G10" s="7"/>
      <c r="H10" s="7"/>
    </row>
    <row r="11" spans="1:8" x14ac:dyDescent="0.25">
      <c r="A11" s="5" t="s">
        <v>205</v>
      </c>
      <c r="B11" s="30">
        <f>COUNTIF('FMEA Worksheet'!$H$5:$H$24,"&gt;="&amp;'Rating Scales'!$B$4)</f>
      </c>
      <c r="C11" s="7" t="s">
        <v>206</v>
      </c>
      <c r="D11" s="7"/>
      <c r="E11" s="7"/>
      <c r="F11" s="7"/>
      <c r="G11" s="7"/>
      <c r="H11" s="7"/>
    </row>
    <row r="12" spans="1:8" x14ac:dyDescent="0.25">
      <c r="A12" s="5" t="s">
        <v>207</v>
      </c>
      <c r="B12" s="30">
        <f>SUM('FMEA Worksheet'!$V$5:$V$24)</f>
      </c>
      <c r="C12" s="7" t="s">
        <v>208</v>
      </c>
      <c r="D12" s="7"/>
      <c r="E12" s="7"/>
      <c r="F12" s="7"/>
      <c r="G12" s="7"/>
      <c r="H12" s="7"/>
    </row>
    <row r="13" spans="1:8" x14ac:dyDescent="0.25">
      <c r="A13" s="5" t="s">
        <v>209</v>
      </c>
      <c r="B13" s="30">
        <f>COUNTIF('Action Tracker'!$L$5:$L$19,"Overdue")</f>
      </c>
      <c r="C13" s="7" t="s">
        <v>210</v>
      </c>
      <c r="D13" s="7"/>
      <c r="E13" s="7"/>
      <c r="F13" s="7"/>
      <c r="G13" s="7"/>
      <c r="H13" s="7"/>
    </row>
    <row r="14" spans="1:8" x14ac:dyDescent="0.25">
      <c r="A14" s="5" t="s">
        <v>211</v>
      </c>
      <c r="B14" s="30">
        <f>COUNT('FMEA Worksheet'!$T$5:$T$24)</f>
      </c>
      <c r="C14" s="7" t="s">
        <v>212</v>
      </c>
      <c r="D14" s="7"/>
      <c r="E14" s="7"/>
      <c r="F14" s="7"/>
      <c r="G14" s="7"/>
      <c r="H14" s="7"/>
    </row>
    <row r="15" spans="1:8" x14ac:dyDescent="0.25">
      <c r="A15" s="5" t="s">
        <v>213</v>
      </c>
      <c r="B15" s="30">
        <f>SUMIF('FMEA Worksheet'!$T$5:$T$24,"&gt;=0",'FMEA Worksheet'!$K$5:$K$24)</f>
      </c>
      <c r="C15" s="7" t="s">
        <v>214</v>
      </c>
      <c r="D15" s="7"/>
      <c r="E15" s="7"/>
      <c r="F15" s="7"/>
      <c r="G15" s="7"/>
      <c r="H15" s="7"/>
    </row>
    <row r="16" spans="1:8" x14ac:dyDescent="0.25">
      <c r="A16" s="5" t="s">
        <v>215</v>
      </c>
      <c r="B16" s="30">
        <f>SUM('FMEA Worksheet'!$T$5:$T$24)</f>
      </c>
      <c r="C16" s="7" t="s">
        <v>216</v>
      </c>
      <c r="D16" s="7"/>
      <c r="E16" s="7"/>
      <c r="F16" s="7"/>
      <c r="G16" s="7"/>
      <c r="H16" s="7"/>
    </row>
    <row r="17" spans="1:8" x14ac:dyDescent="0.25">
      <c r="A17" s="5" t="s">
        <v>217</v>
      </c>
      <c r="B17" s="30">
        <f>B15-B16</f>
      </c>
      <c r="C17" s="7" t="s">
        <v>218</v>
      </c>
      <c r="D17" s="7"/>
      <c r="E17" s="7"/>
      <c r="F17" s="7"/>
      <c r="G17" s="7"/>
      <c r="H17" s="7"/>
    </row>
    <row r="18" spans="1:8" x14ac:dyDescent="0.25">
      <c r="A18" s="5" t="s">
        <v>219</v>
      </c>
      <c r="B18" s="31">
        <f>IF(B15=0,0,B17/B15)</f>
      </c>
      <c r="C18" s="7" t="s">
        <v>220</v>
      </c>
      <c r="D18" s="7"/>
      <c r="E18" s="7"/>
      <c r="F18" s="7"/>
      <c r="G18" s="7"/>
      <c r="H18" s="7"/>
    </row>
    <row r="19" spans="1:1" x14ac:dyDescent="0.25">
      <c r="A19" s="2"/>
    </row>
    <row r="20" spans="1:8" x14ac:dyDescent="0.25">
      <c r="A20" s="3" t="s">
        <v>221</v>
      </c>
      <c r="B20" s="3"/>
      <c r="C20" s="3"/>
      <c r="D20" s="3"/>
      <c r="E20" s="3"/>
      <c r="F20" s="3"/>
      <c r="G20" s="3"/>
      <c r="H20" s="3"/>
    </row>
    <row r="21" ht="30" customHeight="1" spans="1:9" x14ac:dyDescent="0.25">
      <c r="A21" s="13" t="s">
        <v>222</v>
      </c>
      <c r="B21" s="13" t="s">
        <v>76</v>
      </c>
      <c r="C21" s="13" t="s">
        <v>223</v>
      </c>
      <c r="D21" s="13" t="s">
        <v>224</v>
      </c>
      <c r="E21" s="13" t="s">
        <v>225</v>
      </c>
      <c r="F21" s="13" t="s">
        <v>86</v>
      </c>
      <c r="G21" s="13" t="s">
        <v>87</v>
      </c>
      <c r="H21" s="13" t="s">
        <v>95</v>
      </c>
      <c r="I21" s="13" t="s">
        <v>226</v>
      </c>
    </row>
    <row r="22" ht="32" customHeight="1" spans="1:9" x14ac:dyDescent="0.25">
      <c r="A22" s="32">
        <f>IF($I22="","",INDEX('FMEA Worksheet'!$B$5:$B$24,MATCH($I22,'FMEA Worksheet'!$X$5:$X$24,0))&amp;" - "&amp;INDEX('FMEA Worksheet'!$D$5:$D$24,MATCH($I22,'FMEA Worksheet'!$X$5:$X$24,0)))</f>
      </c>
      <c r="B22" s="33">
        <f>IF($I22="","",INDEX('FMEA Worksheet'!$A$5:$A$24,MATCH($I22,'FMEA Worksheet'!$X$5:$X$24,0))&amp;"")</f>
      </c>
      <c r="C22" s="33">
        <f>IF($I22="","",INDEX('FMEA Worksheet'!$H$5:$H$24,MATCH($I22,'FMEA Worksheet'!$X$5:$X$24,0)))</f>
      </c>
      <c r="D22" s="33">
        <f>IF($I22="","",INDEX('FMEA Worksheet'!$I$5:$I$24,MATCH($I22,'FMEA Worksheet'!$X$5:$X$24,0)))</f>
      </c>
      <c r="E22" s="33">
        <f>IF($I22="","",INDEX('FMEA Worksheet'!$J$5:$J$24,MATCH($I22,'FMEA Worksheet'!$X$5:$X$24,0)))</f>
      </c>
      <c r="F22" s="30">
        <f>IF($I22="","",INDEX('FMEA Worksheet'!$K$5:$K$24,MATCH($I22,'FMEA Worksheet'!$X$5:$X$24,0)))</f>
      </c>
      <c r="G22" s="33">
        <f>IF($I22="","",INDEX('FMEA Worksheet'!$L$5:$L$24,MATCH($I22,'FMEA Worksheet'!$X$5:$X$24,0)))</f>
      </c>
      <c r="H22" s="33">
        <f>IF($I22="","",INDEX('FMEA Worksheet'!$T$5:$T$24,MATCH($I22,'FMEA Worksheet'!$X$5:$X$24,0)))</f>
      </c>
      <c r="I22" s="22">
        <f>IF(LARGE('FMEA Worksheet'!$X$5:$X$24,1)&gt;0,LARGE('FMEA Worksheet'!$X$5:$X$24,1),"")</f>
      </c>
    </row>
    <row r="23" ht="32" customHeight="1" spans="1:9" x14ac:dyDescent="0.25">
      <c r="A23" s="32">
        <f>IF($I23="","",INDEX('FMEA Worksheet'!$B$5:$B$24,MATCH($I23,'FMEA Worksheet'!$X$5:$X$24,0))&amp;" - "&amp;INDEX('FMEA Worksheet'!$D$5:$D$24,MATCH($I23,'FMEA Worksheet'!$X$5:$X$24,0)))</f>
      </c>
      <c r="B23" s="33">
        <f>IF($I23="","",INDEX('FMEA Worksheet'!$A$5:$A$24,MATCH($I23,'FMEA Worksheet'!$X$5:$X$24,0))&amp;"")</f>
      </c>
      <c r="C23" s="33">
        <f>IF($I23="","",INDEX('FMEA Worksheet'!$H$5:$H$24,MATCH($I23,'FMEA Worksheet'!$X$5:$X$24,0)))</f>
      </c>
      <c r="D23" s="33">
        <f>IF($I23="","",INDEX('FMEA Worksheet'!$I$5:$I$24,MATCH($I23,'FMEA Worksheet'!$X$5:$X$24,0)))</f>
      </c>
      <c r="E23" s="33">
        <f>IF($I23="","",INDEX('FMEA Worksheet'!$J$5:$J$24,MATCH($I23,'FMEA Worksheet'!$X$5:$X$24,0)))</f>
      </c>
      <c r="F23" s="30">
        <f>IF($I23="","",INDEX('FMEA Worksheet'!$K$5:$K$24,MATCH($I23,'FMEA Worksheet'!$X$5:$X$24,0)))</f>
      </c>
      <c r="G23" s="33">
        <f>IF($I23="","",INDEX('FMEA Worksheet'!$L$5:$L$24,MATCH($I23,'FMEA Worksheet'!$X$5:$X$24,0)))</f>
      </c>
      <c r="H23" s="33">
        <f>IF($I23="","",INDEX('FMEA Worksheet'!$T$5:$T$24,MATCH($I23,'FMEA Worksheet'!$X$5:$X$24,0)))</f>
      </c>
      <c r="I23" s="22">
        <f>IF(LARGE('FMEA Worksheet'!$X$5:$X$24,2)&gt;0,LARGE('FMEA Worksheet'!$X$5:$X$24,2),"")</f>
      </c>
    </row>
    <row r="24" ht="32" customHeight="1" spans="1:9" x14ac:dyDescent="0.25">
      <c r="A24" s="32">
        <f>IF($I24="","",INDEX('FMEA Worksheet'!$B$5:$B$24,MATCH($I24,'FMEA Worksheet'!$X$5:$X$24,0))&amp;" - "&amp;INDEX('FMEA Worksheet'!$D$5:$D$24,MATCH($I24,'FMEA Worksheet'!$X$5:$X$24,0)))</f>
      </c>
      <c r="B24" s="33">
        <f>IF($I24="","",INDEX('FMEA Worksheet'!$A$5:$A$24,MATCH($I24,'FMEA Worksheet'!$X$5:$X$24,0))&amp;"")</f>
      </c>
      <c r="C24" s="33">
        <f>IF($I24="","",INDEX('FMEA Worksheet'!$H$5:$H$24,MATCH($I24,'FMEA Worksheet'!$X$5:$X$24,0)))</f>
      </c>
      <c r="D24" s="33">
        <f>IF($I24="","",INDEX('FMEA Worksheet'!$I$5:$I$24,MATCH($I24,'FMEA Worksheet'!$X$5:$X$24,0)))</f>
      </c>
      <c r="E24" s="33">
        <f>IF($I24="","",INDEX('FMEA Worksheet'!$J$5:$J$24,MATCH($I24,'FMEA Worksheet'!$X$5:$X$24,0)))</f>
      </c>
      <c r="F24" s="30">
        <f>IF($I24="","",INDEX('FMEA Worksheet'!$K$5:$K$24,MATCH($I24,'FMEA Worksheet'!$X$5:$X$24,0)))</f>
      </c>
      <c r="G24" s="33">
        <f>IF($I24="","",INDEX('FMEA Worksheet'!$L$5:$L$24,MATCH($I24,'FMEA Worksheet'!$X$5:$X$24,0)))</f>
      </c>
      <c r="H24" s="33">
        <f>IF($I24="","",INDEX('FMEA Worksheet'!$T$5:$T$24,MATCH($I24,'FMEA Worksheet'!$X$5:$X$24,0)))</f>
      </c>
      <c r="I24" s="22">
        <f>IF(LARGE('FMEA Worksheet'!$X$5:$X$24,3)&gt;0,LARGE('FMEA Worksheet'!$X$5:$X$24,3),"")</f>
      </c>
    </row>
    <row r="25" ht="32" customHeight="1" spans="1:9" x14ac:dyDescent="0.25">
      <c r="A25" s="32">
        <f>IF($I25="","",INDEX('FMEA Worksheet'!$B$5:$B$24,MATCH($I25,'FMEA Worksheet'!$X$5:$X$24,0))&amp;" - "&amp;INDEX('FMEA Worksheet'!$D$5:$D$24,MATCH($I25,'FMEA Worksheet'!$X$5:$X$24,0)))</f>
      </c>
      <c r="B25" s="33">
        <f>IF($I25="","",INDEX('FMEA Worksheet'!$A$5:$A$24,MATCH($I25,'FMEA Worksheet'!$X$5:$X$24,0))&amp;"")</f>
      </c>
      <c r="C25" s="33">
        <f>IF($I25="","",INDEX('FMEA Worksheet'!$H$5:$H$24,MATCH($I25,'FMEA Worksheet'!$X$5:$X$24,0)))</f>
      </c>
      <c r="D25" s="33">
        <f>IF($I25="","",INDEX('FMEA Worksheet'!$I$5:$I$24,MATCH($I25,'FMEA Worksheet'!$X$5:$X$24,0)))</f>
      </c>
      <c r="E25" s="33">
        <f>IF($I25="","",INDEX('FMEA Worksheet'!$J$5:$J$24,MATCH($I25,'FMEA Worksheet'!$X$5:$X$24,0)))</f>
      </c>
      <c r="F25" s="30">
        <f>IF($I25="","",INDEX('FMEA Worksheet'!$K$5:$K$24,MATCH($I25,'FMEA Worksheet'!$X$5:$X$24,0)))</f>
      </c>
      <c r="G25" s="33">
        <f>IF($I25="","",INDEX('FMEA Worksheet'!$L$5:$L$24,MATCH($I25,'FMEA Worksheet'!$X$5:$X$24,0)))</f>
      </c>
      <c r="H25" s="33">
        <f>IF($I25="","",INDEX('FMEA Worksheet'!$T$5:$T$24,MATCH($I25,'FMEA Worksheet'!$X$5:$X$24,0)))</f>
      </c>
      <c r="I25" s="22">
        <f>IF(LARGE('FMEA Worksheet'!$X$5:$X$24,4)&gt;0,LARGE('FMEA Worksheet'!$X$5:$X$24,4),"")</f>
      </c>
    </row>
    <row r="26" ht="32" customHeight="1" spans="1:9" x14ac:dyDescent="0.25">
      <c r="A26" s="32">
        <f>IF($I26="","",INDEX('FMEA Worksheet'!$B$5:$B$24,MATCH($I26,'FMEA Worksheet'!$X$5:$X$24,0))&amp;" - "&amp;INDEX('FMEA Worksheet'!$D$5:$D$24,MATCH($I26,'FMEA Worksheet'!$X$5:$X$24,0)))</f>
      </c>
      <c r="B26" s="33">
        <f>IF($I26="","",INDEX('FMEA Worksheet'!$A$5:$A$24,MATCH($I26,'FMEA Worksheet'!$X$5:$X$24,0))&amp;"")</f>
      </c>
      <c r="C26" s="33">
        <f>IF($I26="","",INDEX('FMEA Worksheet'!$H$5:$H$24,MATCH($I26,'FMEA Worksheet'!$X$5:$X$24,0)))</f>
      </c>
      <c r="D26" s="33">
        <f>IF($I26="","",INDEX('FMEA Worksheet'!$I$5:$I$24,MATCH($I26,'FMEA Worksheet'!$X$5:$X$24,0)))</f>
      </c>
      <c r="E26" s="33">
        <f>IF($I26="","",INDEX('FMEA Worksheet'!$J$5:$J$24,MATCH($I26,'FMEA Worksheet'!$X$5:$X$24,0)))</f>
      </c>
      <c r="F26" s="30">
        <f>IF($I26="","",INDEX('FMEA Worksheet'!$K$5:$K$24,MATCH($I26,'FMEA Worksheet'!$X$5:$X$24,0)))</f>
      </c>
      <c r="G26" s="33">
        <f>IF($I26="","",INDEX('FMEA Worksheet'!$L$5:$L$24,MATCH($I26,'FMEA Worksheet'!$X$5:$X$24,0)))</f>
      </c>
      <c r="H26" s="33">
        <f>IF($I26="","",INDEX('FMEA Worksheet'!$T$5:$T$24,MATCH($I26,'FMEA Worksheet'!$X$5:$X$24,0)))</f>
      </c>
      <c r="I26" s="22">
        <f>IF(LARGE('FMEA Worksheet'!$X$5:$X$24,5)&gt;0,LARGE('FMEA Worksheet'!$X$5:$X$24,5),"")</f>
      </c>
    </row>
    <row r="27" spans="1:1" x14ac:dyDescent="0.25">
      <c r="A27" s="2"/>
    </row>
    <row r="28" ht="30" customHeight="1" spans="1:8" x14ac:dyDescent="0.25">
      <c r="A28" s="34" t="s">
        <v>29</v>
      </c>
      <c r="B28" s="34"/>
      <c r="C28" s="34"/>
      <c r="D28" s="34"/>
      <c r="E28" s="34"/>
      <c r="F28" s="34"/>
      <c r="G28" s="34"/>
      <c r="H28" s="34"/>
    </row>
  </sheetData>
  <mergeCells count="17">
    <mergeCell ref="A1:H1"/>
    <mergeCell ref="A5:H5"/>
    <mergeCell ref="C6:H6"/>
    <mergeCell ref="C7:H7"/>
    <mergeCell ref="C8:H8"/>
    <mergeCell ref="C9:H9"/>
    <mergeCell ref="C10:H10"/>
    <mergeCell ref="C11:H11"/>
    <mergeCell ref="C12:H12"/>
    <mergeCell ref="C13:H13"/>
    <mergeCell ref="C14:H14"/>
    <mergeCell ref="C15:H15"/>
    <mergeCell ref="C16:H16"/>
    <mergeCell ref="C17:H17"/>
    <mergeCell ref="C18:H18"/>
    <mergeCell ref="A20:H20"/>
    <mergeCell ref="A28:H28"/>
  </mergeCells>
  <hyperlinks>
    <hyperlink ref="A28"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Rating Scales</vt:lpstr>
      <vt:lpstr>FMEA Worksheet</vt:lpstr>
      <vt:lpstr>Action Tracker</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2026-10-29T17:12:21Z</dcterms:created>
  <dcterms:modified xsi:type="dcterms:W3CDTF">2026-10-29T17:12:21Z</dcterms:modified>
</cp:coreProperties>
</file>