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Asset Register" state="visible" r:id="rId5"/>
    <sheet sheetId="3" name="Maintenance Log" state="visible" r:id="rId6"/>
    <sheet sheetId="4" name="Schedule" state="visible" r:id="rId7"/>
    <sheet sheetId="5" name="Downtime Summary" state="visible" r:id="rId8"/>
    <sheet sheetId="6" name="Dashboard" state="visible" r:id="rId9"/>
  </sheets>
  <calcPr calcId="171027"/>
</workbook>
</file>

<file path=xl/sharedStrings.xml><?xml version="1.0" encoding="utf-8"?>
<sst xmlns="http://schemas.openxmlformats.org/spreadsheetml/2006/main" count="262" uniqueCount="175">
  <si>
    <t>Preventive Maintenance Schedule Template</t>
  </si>
  <si>
    <t>Purpose</t>
  </si>
  <si>
    <t>This workbook helps a maintenance lead track equipment assets, log completed work, calculate the next preventive-maintenance due date, summarize downtime and cost, and review a one-page dashboard as of the date you choose. Replace the synthetic sample assets and work orders with your own data; the schedule, downtime summary, and dashboard recalculate automatically.</t>
  </si>
  <si>
    <t>Clean-room disclosure</t>
  </si>
  <si>
    <t>Clean-room disclosure: every formula, layout, instruction, and sample figure in this workbook was authored from scratch for Excel.TV. No vendor workbook, gated template, branding, connector behavior, or sample dataset was downloaded, inspected, mirrored, transformed, or adapted in building this file. All data shown is synthetic and for illustration only.</t>
  </si>
  <si>
    <t>What’s in this workbook</t>
  </si>
  <si>
    <t>Asset Register</t>
  </si>
  <si>
    <t>The master equipment list: asset ID, equipment name, type, location, criticality, PM frequency, last PM date, target downtime, replacement cost, and notes.</t>
  </si>
  <si>
    <t>Maintenance Log</t>
  </si>
  <si>
    <t>Completed work orders: asset ID, service date, service type, technician, planned vs. unplanned flag, downtime hours, labor cost, parts cost, condition rating, and notes.</t>
  </si>
  <si>
    <t>Schedule</t>
  </si>
  <si>
    <t>Calculated preventive-maintenance schedule. It pulls each asset from the register, adds the PM frequency to the last PM date, and flags overdue or due-soon assets against the as-of date.</t>
  </si>
  <si>
    <t>Downtime Summary</t>
  </si>
  <si>
    <t>Calculated asset-level totals for planned downtime, unplanned downtime, total downtime, labor cost, parts cost, total cost, and work-order count.</t>
  </si>
  <si>
    <t>Dashboard</t>
  </si>
  <si>
    <t>The one-page output: overdue count, due-soon count, downtime, PM cost, top downtime assets, and the overdue critical-asset list.</t>
  </si>
  <si>
    <t>How to use this workbook</t>
  </si>
  <si>
    <t>1. Open Asset Register and replace the sample equipment list with your own assets. Keep each Asset ID unique because the workbook uses it as the lookup key.</t>
  </si>
  <si>
    <t>2. Set PM Frequency Days and Last PM Date for each asset. The Schedule sheet calculates the next due date from those two fields.</t>
  </si>
  <si>
    <t>3. Enter completed work orders on Maintenance Log. Use Yes for planned preventive work and No for repairs, breakdowns, or other unplanned work.</t>
  </si>
  <si>
    <t>4. Go to Schedule and set the As Of Date. The status column will show Overdue, Due Soon, or On Track.</t>
  </si>
  <si>
    <t>5. Review Dashboard and Downtime Summary to see which assets need attention and where downtime or cost is concentrated.</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</si>
  <si>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</si>
  <si>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</si>
  <si>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</si>
  <si>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</si>
  <si>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</si>
  <si>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</si>
  <si>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The workbook uses Google Sheets-compatible formulas only: SUM, SUMIF, SUMIFS, IF, IFERROR, INDEX, MATCH, ABS, ROUND, LARGE, and arithmetic. Dropdown validation for asset IDs, service types, planned flags, condition ratings, criticality, and the dashboard as-of date carries over during import.</t>
  </si>
  <si>
    <t>Limitations</t>
  </si>
  <si>
    <t>This template is a spreadsheet tracker, not a CMMS. It does not assign work orders automatically, send reminders, store photos, manage spare-parts inventory, or enforce regulatory sign-off. The Schedule sheet calculates next PM due date from the Last PM Date field on Asset Register, so update that field after completed PM work. The top-3 downtime list uses LARGE + MATCH; if two assets have the exact same downtime total, the first matching asset is returned first. Conditional formatting is visual only and should be reviewed after importing into Google Sheets if your organization uses a custom theme.</t>
  </si>
  <si>
    <t>★ Free template from Excel.TV — get more free Excel &amp; Google Sheets templates →</t>
  </si>
  <si>
    <t>Asset ID</t>
  </si>
  <si>
    <t>Asset Name</t>
  </si>
  <si>
    <t>Equipment Type</t>
  </si>
  <si>
    <t>Location</t>
  </si>
  <si>
    <t>Criticality</t>
  </si>
  <si>
    <t>PM Frequency Days</t>
  </si>
  <si>
    <t>Last PM Date</t>
  </si>
  <si>
    <t>Target Downtime Hours</t>
  </si>
  <si>
    <t>Replacement Cost</t>
  </si>
  <si>
    <t>Notes</t>
  </si>
  <si>
    <t>EQ-100</t>
  </si>
  <si>
    <t>Line 1 Conveyor</t>
  </si>
  <si>
    <t>Conveyor</t>
  </si>
  <si>
    <t>Assembly Bay A</t>
  </si>
  <si>
    <t>High</t>
  </si>
  <si>
    <t>Main transfer conveyor feeding assembly line 1.</t>
  </si>
  <si>
    <t>EQ-110</t>
  </si>
  <si>
    <t>Hydraulic Press</t>
  </si>
  <si>
    <t>Press</t>
  </si>
  <si>
    <t>Fabrication Cell 2</t>
  </si>
  <si>
    <t>Critical</t>
  </si>
  <si>
    <t>Press used for daily bracket forming; schedule service outside first shift.</t>
  </si>
  <si>
    <t>EQ-120</t>
  </si>
  <si>
    <t>Air Compressor A</t>
  </si>
  <si>
    <t>Compressor</t>
  </si>
  <si>
    <t>Utility Room</t>
  </si>
  <si>
    <t>Primary compressed-air source for pneumatic tools.</t>
  </si>
  <si>
    <t>EQ-130</t>
  </si>
  <si>
    <t>Packaging Sealer</t>
  </si>
  <si>
    <t>Packaging</t>
  </si>
  <si>
    <t>Shipping Area</t>
  </si>
  <si>
    <t>Medium</t>
  </si>
  <si>
    <t>Heat-seal unit used in final packaging.</t>
  </si>
  <si>
    <t>EQ-140</t>
  </si>
  <si>
    <t>Cooling Pump 2</t>
  </si>
  <si>
    <t>Pump</t>
  </si>
  <si>
    <t>Mechanical Room</t>
  </si>
  <si>
    <t>Secondary cooling-loop pump; missed service can affect process temperature.</t>
  </si>
  <si>
    <t>EQ-150</t>
  </si>
  <si>
    <t>Forklift 3</t>
  </si>
  <si>
    <t>Vehicle</t>
  </si>
  <si>
    <t>Warehouse</t>
  </si>
  <si>
    <t>Electric warehouse forklift used for inbound pallets.</t>
  </si>
  <si>
    <t>EQ-160</t>
  </si>
  <si>
    <t>HVAC Rooftop Unit</t>
  </si>
  <si>
    <t>HVAC</t>
  </si>
  <si>
    <t>Roof Zone B</t>
  </si>
  <si>
    <t>Rooftop unit serving office and quality lab.</t>
  </si>
  <si>
    <t>EQ-170</t>
  </si>
  <si>
    <t>Backup Generator</t>
  </si>
  <si>
    <t>Generator</t>
  </si>
  <si>
    <t>Exterior Pad</t>
  </si>
  <si>
    <t>Backup power for critical controls and emergency lighting.</t>
  </si>
  <si>
    <t>Enter completed maintenance work orders here. Asset Name, Total Cost, and Count Helper are calculated; use the blue cells for work-order details.</t>
  </si>
  <si>
    <t>Work Order ID</t>
  </si>
  <si>
    <t>Service Date</t>
  </si>
  <si>
    <t>Service Type</t>
  </si>
  <si>
    <t>Planned? (Yes/No)</t>
  </si>
  <si>
    <t>Technician</t>
  </si>
  <si>
    <t>Downtime Hours</t>
  </si>
  <si>
    <t>Labor Cost</t>
  </si>
  <si>
    <t>Parts Cost</t>
  </si>
  <si>
    <t>Total Cost</t>
  </si>
  <si>
    <t>Condition Rating</t>
  </si>
  <si>
    <t>Count Helper</t>
  </si>
  <si>
    <t>WO-2401</t>
  </si>
  <si>
    <t>Inspection</t>
  </si>
  <si>
    <t>Yes</t>
  </si>
  <si>
    <t>M. Patel</t>
  </si>
  <si>
    <t>Good</t>
  </si>
  <si>
    <t>Adjusted belt tracking and checked roller wear.</t>
  </si>
  <si>
    <t>WO-2402</t>
  </si>
  <si>
    <t>Preventive PM</t>
  </si>
  <si>
    <t>J. Nguyen</t>
  </si>
  <si>
    <t>Changed hydraulic filter and checked pressure readings.</t>
  </si>
  <si>
    <t>WO-2403</t>
  </si>
  <si>
    <t>A. Brooks</t>
  </si>
  <si>
    <t>Fair</t>
  </si>
  <si>
    <t>Replaced intake filter; noted minor oil seep.</t>
  </si>
  <si>
    <t>WO-2404</t>
  </si>
  <si>
    <t>Repair</t>
  </si>
  <si>
    <t>No</t>
  </si>
  <si>
    <t>R. Gomez</t>
  </si>
  <si>
    <t>Replaced worn sealing strip after inconsistent seals.</t>
  </si>
  <si>
    <t>WO-2405</t>
  </si>
  <si>
    <t>L. Harris</t>
  </si>
  <si>
    <t>Battery-water check and tire inspection.</t>
  </si>
  <si>
    <t>WO-2406</t>
  </si>
  <si>
    <t>Lubricated bearings and replaced two guard fasteners.</t>
  </si>
  <si>
    <t>WO-2407</t>
  </si>
  <si>
    <t>Poor</t>
  </si>
  <si>
    <t>Cleared cavitation alarm and replaced seal kit.</t>
  </si>
  <si>
    <t>WO-2408</t>
  </si>
  <si>
    <t>K. White</t>
  </si>
  <si>
    <t>Changed filters and logged coil-cleaning follow-up.</t>
  </si>
  <si>
    <t>WO-2409</t>
  </si>
  <si>
    <t>Test Run</t>
  </si>
  <si>
    <t>Monthly start test completed under load bank.</t>
  </si>
  <si>
    <t>WO-2410</t>
  </si>
  <si>
    <t>Checked guards, changed oil sample, and reset PM tag.</t>
  </si>
  <si>
    <t>WO-2411</t>
  </si>
  <si>
    <t>Aligned coupling and verified flow after restart.</t>
  </si>
  <si>
    <t>WO-2412</t>
  </si>
  <si>
    <t>Cleaned jaws and verified temperature controller.</t>
  </si>
  <si>
    <t>WO-2413</t>
  </si>
  <si>
    <t>Replaced damaged guide rail after jam.</t>
  </si>
  <si>
    <t>WO-2414</t>
  </si>
  <si>
    <t>Repaired oil line and scheduled next PM review.</t>
  </si>
  <si>
    <t>The schedule calculates each asset's next preventive-maintenance due date from Asset Register. Change the As Of Date in B2 to refresh overdue and due-soon flags.</t>
  </si>
  <si>
    <t>As Of Date:</t>
  </si>
  <si>
    <t>Next PM Due</t>
  </si>
  <si>
    <t>Days Until Due</t>
  </si>
  <si>
    <t>Status</t>
  </si>
  <si>
    <t>Overdue Flag</t>
  </si>
  <si>
    <t>Due Soon Flag</t>
  </si>
  <si>
    <t>Overdue Rank</t>
  </si>
  <si>
    <t>This calculated sheet rolls up the Maintenance Log by asset so the dashboard can show downtime, cost, and top problem equipment without a PivotTable.</t>
  </si>
  <si>
    <t>Planned Downtime Hours</t>
  </si>
  <si>
    <t>Unplanned Downtime Hours</t>
  </si>
  <si>
    <t>Total Downtime Hours</t>
  </si>
  <si>
    <t>Work Orders</t>
  </si>
  <si>
    <t>As of date:</t>
  </si>
  <si>
    <t>Maintenance status summary</t>
  </si>
  <si>
    <t>Metric</t>
  </si>
  <si>
    <t>Result</t>
  </si>
  <si>
    <t>How it is calculated</t>
  </si>
  <si>
    <t>Assets tracked</t>
  </si>
  <si>
    <t>Count of rows in Asset Register sample set.</t>
  </si>
  <si>
    <t>Overdue assets</t>
  </si>
  <si>
    <t>Schedule rows where Next PM Due is before the as-of date.</t>
  </si>
  <si>
    <t>Due in next 14 days</t>
  </si>
  <si>
    <t>Schedule rows due within 14 days and not already overdue.</t>
  </si>
  <si>
    <t>Total downtime hours</t>
  </si>
  <si>
    <t>Planned plus unplanned downtime from Maintenance Log.</t>
  </si>
  <si>
    <t>Unplanned downtime hours</t>
  </si>
  <si>
    <t>Maintenance Log downtime where Planned? is No.</t>
  </si>
  <si>
    <t>Total maintenance cost</t>
  </si>
  <si>
    <t>Labor cost plus parts cost from the log.</t>
  </si>
  <si>
    <t>Top 3 assets by downtime</t>
  </si>
  <si>
    <t>Rank</t>
  </si>
  <si>
    <t>Asset</t>
  </si>
  <si>
    <t>Maintenance Cost</t>
  </si>
  <si>
    <t>Overdue assets to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</si>
</sst>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
    <numFmt numFmtId="166"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40">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3" fontId="0" fillId="2" borderId="1" xfId="0" applyNumberFormat="1" applyFill="1" applyBorder="1" applyAlignment="1">
      <alignment horizontal="center" vertical="center"/>
    </xf>
    <xf numFmtId="164"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0" fillId="3" borderId="1" xfId="0" applyFill="1" applyBorder="1" applyAlignment="1">
      <alignment horizontal="left" vertical="center" wrapText="1"/>
    </xf>
    <xf numFmtId="166" fontId="0" fillId="2" borderId="1" xfId="0" applyNumberFormat="1" applyFill="1" applyBorder="1" applyAlignment="1">
      <alignment horizontal="center" vertical="center"/>
    </xf>
    <xf numFmtId="165" fontId="0" fillId="3" borderId="1" xfId="0" applyNumberFormat="1" applyFill="1" applyBorder="1" applyAlignment="1">
      <alignment horizontal="left" vertical="center"/>
    </xf>
    <xf numFmtId="0" fontId="0" fillId="3" borderId="1" xfId="0" applyFill="1" applyBorder="1" applyAlignment="1">
      <alignment horizontal="center" vertical="center"/>
    </xf>
    <xf numFmtId="0" fontId="4" fillId="0" borderId="0" xfId="0" applyFont="1"/>
    <xf numFmtId="164" fontId="4" fillId="2" borderId="1" xfId="0" applyNumberFormat="1" applyFont="1" applyFill="1" applyBorder="1" applyAlignment="1">
      <alignment horizontal="center" vertical="center" wrapText="1"/>
    </xf>
    <xf numFmtId="0" fontId="0" fillId="3" borderId="1" xfId="0" applyFill="1" applyBorder="1" applyAlignment="1">
      <alignment horizontal="left" vertical="center"/>
    </xf>
    <xf numFmtId="3" fontId="0" fillId="3" borderId="1" xfId="0" applyNumberFormat="1" applyFill="1" applyBorder="1" applyAlignment="1">
      <alignment horizontal="center" vertical="center"/>
    </xf>
    <xf numFmtId="164" fontId="0" fillId="3" borderId="1" xfId="0" applyNumberFormat="1" applyFill="1" applyBorder="1" applyAlignment="1">
      <alignment horizontal="center" vertical="center"/>
    </xf>
    <xf numFmtId="0" fontId="4" fillId="3" borderId="1" xfId="0" applyFont="1" applyFill="1" applyBorder="1" applyAlignment="1">
      <alignment horizontal="center" vertical="center"/>
    </xf>
    <xf numFmtId="166" fontId="0" fillId="3" borderId="1" xfId="0" applyNumberFormat="1" applyFill="1" applyBorder="1" applyAlignment="1">
      <alignment horizontal="center" vertical="center"/>
    </xf>
    <xf numFmtId="165" fontId="0" fillId="3" borderId="1" xfId="0" applyNumberFormat="1" applyFill="1" applyBorder="1" applyAlignment="1">
      <alignment horizontal="center" vertical="center"/>
    </xf>
    <xf numFmtId="164" fontId="4" fillId="3" borderId="1" xfId="0" applyNumberFormat="1" applyFont="1" applyFill="1" applyBorder="1" applyAlignment="1">
      <alignment horizontal="center" vertical="center" wrapText="1"/>
    </xf>
    <xf numFmtId="3" fontId="4" fillId="4" borderId="1" xfId="0" applyNumberFormat="1" applyFont="1" applyFill="1" applyBorder="1" applyAlignment="1">
      <alignment horizontal="center" vertical="center" wrapText="1"/>
    </xf>
    <xf numFmtId="166" fontId="4" fillId="4" borderId="1" xfId="0" applyNumberFormat="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0" fillId="0" borderId="0" xfId="0" applyAlignment="1">
      <alignment horizontal="center" vertical="top" wrapText="1"/>
    </xf>
    <xf numFmtId="0" fontId="0" fillId="4" borderId="1" xfId="0" applyFill="1" applyBorder="1" applyAlignment="1">
      <alignment vertical="center" wrapText="1"/>
    </xf>
    <xf numFmtId="166" fontId="0" fillId="4" borderId="1" xfId="0" applyNumberFormat="1" applyFill="1" applyBorder="1" applyAlignment="1">
      <alignment horizontal="center" vertical="center" wrapText="1"/>
    </xf>
    <xf numFmtId="165" fontId="0" fillId="4" borderId="1" xfId="0" applyNumberFormat="1" applyFill="1" applyBorder="1" applyAlignment="1">
      <alignment horizontal="center" vertical="center"/>
    </xf>
    <xf numFmtId="0" fontId="0" fillId="3" borderId="1" xfId="0" applyFill="1" applyBorder="1" applyAlignment="1">
      <alignment horizontal="center" vertical="center" wrapText="1"/>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preventive-maintenance-schedule-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preventive-maintenance-schedule-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spans="1:6" x14ac:dyDescent="0.25">
      <c r="A22" s="2"/>
      <c r="B22" s="2"/>
      <c r="C22" s="2"/>
      <c r="D22" s="2"/>
      <c r="E22" s="2"/>
      <c r="F22" s="2"/>
    </row>
    <row r="23" spans="1:6" x14ac:dyDescent="0.25">
      <c r="A23" s="3" t="s">
        <v>22</v>
      </c>
      <c r="B23" s="3"/>
      <c r="C23" s="3"/>
      <c r="D23" s="3"/>
      <c r="E23" s="3"/>
      <c r="F23" s="3"/>
    </row>
    <row r="24" spans="1:6" x14ac:dyDescent="0.25">
      <c r="A24" s="5" t="s">
        <v>22</v>
      </c>
      <c r="B24" s="2"/>
      <c r="C24" s="2"/>
      <c r="D24" s="2"/>
      <c r="E24" s="2"/>
      <c r="F24" s="2"/>
    </row>
    <row r="25" spans="1:6" x14ac:dyDescent="0.25">
      <c r="A25" s="6" t="s">
        <v>23</v>
      </c>
      <c r="B25" s="7" t="s">
        <v>24</v>
      </c>
      <c r="C25" s="2"/>
      <c r="D25" s="2"/>
      <c r="E25" s="2"/>
      <c r="F25" s="2"/>
    </row>
    <row r="26" spans="1:6" x14ac:dyDescent="0.25">
      <c r="A26" s="8" t="s">
        <v>23</v>
      </c>
      <c r="B26" s="7" t="s">
        <v>25</v>
      </c>
      <c r="C26" s="2"/>
      <c r="D26" s="2"/>
      <c r="E26" s="2"/>
      <c r="F26" s="2"/>
    </row>
    <row r="27" spans="1:6" x14ac:dyDescent="0.25">
      <c r="A27" s="9" t="s">
        <v>23</v>
      </c>
      <c r="B27" s="7" t="s">
        <v>26</v>
      </c>
      <c r="C27" s="2"/>
      <c r="D27" s="2"/>
      <c r="E27" s="2"/>
      <c r="F27" s="2"/>
    </row>
    <row r="28" spans="1:6" x14ac:dyDescent="0.25">
      <c r="A28" s="2"/>
      <c r="B28" s="2"/>
      <c r="C28" s="2"/>
      <c r="D28" s="2"/>
      <c r="E28" s="2"/>
      <c r="F28" s="2"/>
    </row>
    <row r="29" spans="1:6" x14ac:dyDescent="0.25">
      <c r="A29" s="3" t="s">
        <v>27</v>
      </c>
      <c r="B29" s="3"/>
      <c r="C29" s="3"/>
      <c r="D29" s="3"/>
      <c r="E29" s="3"/>
      <c r="F29" s="3"/>
    </row>
    <row r="30" ht="60" customHeight="1" spans="1:6" x14ac:dyDescent="0.25">
      <c r="A30" s="2" t="s">
        <v>28</v>
      </c>
      <c r="B30" s="2"/>
      <c r="C30" s="2"/>
      <c r="D30" s="2"/>
      <c r="E30" s="2"/>
      <c r="F30" s="2"/>
    </row>
    <row r="31" spans="1:6" x14ac:dyDescent="0.25">
      <c r="A31" s="2"/>
      <c r="B31" s="2"/>
      <c r="C31" s="2"/>
      <c r="D31" s="2"/>
      <c r="E31" s="2"/>
      <c r="F31" s="2"/>
    </row>
    <row r="32" spans="1:6" x14ac:dyDescent="0.25">
      <c r="A32" s="3" t="s">
        <v>29</v>
      </c>
      <c r="B32" s="3"/>
      <c r="C32" s="3"/>
      <c r="D32" s="3"/>
      <c r="E32" s="3"/>
      <c r="F32" s="3"/>
    </row>
    <row r="33" ht="75" customHeight="1" spans="1:6" x14ac:dyDescent="0.25">
      <c r="A33" s="2" t="s">
        <v>30</v>
      </c>
      <c r="B33" s="2"/>
      <c r="C33" s="2"/>
      <c r="D33" s="2"/>
      <c r="E33" s="2"/>
      <c r="F33" s="2"/>
    </row>
    <row r="34" spans="1:6" x14ac:dyDescent="0.25">
      <c r="A34" s="2"/>
      <c r="B34" s="2"/>
      <c r="C34" s="2"/>
      <c r="D34" s="2"/>
      <c r="E34" s="2"/>
      <c r="F34" s="2"/>
    </row>
    <row r="35" spans="1:6" x14ac:dyDescent="0.25">
      <c r="A35" s="2"/>
      <c r="B35" s="2"/>
      <c r="C35" s="2"/>
      <c r="D35" s="2"/>
      <c r="E35" s="2"/>
      <c r="F35" s="2"/>
    </row>
    <row r="36" ht="32" customHeight="1" spans="1:6" x14ac:dyDescent="0.25">
      <c r="A36" s="10" t="s">
        <v>31</v>
      </c>
      <c r="B36" s="10"/>
      <c r="C36" s="10"/>
      <c r="D36" s="10"/>
      <c r="E36" s="10"/>
      <c r="F36" s="10"/>
    </row>
  </sheetData>
  <mergeCells count="28">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3:F23"/>
    <mergeCell ref="A29:F29"/>
    <mergeCell ref="A30:F30"/>
    <mergeCell ref="A32:F32"/>
    <mergeCell ref="A33:F33"/>
    <mergeCell ref="A36:F36"/>
  </mergeCells>
  <hyperlinks>
    <hyperlink ref="A36"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pane ySplit="1" topLeftCell="A2" activePane="bottomLeft" state="frozen"/>
      <selection pane="bottomLeft"/>
    </sheetView>
  </sheetViews>
  <sheetFormatPr defaultRowHeight="15" outlineLevelRow="0" outlineLevelCol="0" x14ac:dyDescent="55"/>
  <cols>
    <col min="1" max="1" width="13" customWidth="1"/>
    <col min="2" max="2" width="24" customWidth="1"/>
    <col min="3" max="3" width="17" customWidth="1"/>
    <col min="4" max="4" width="22" customWidth="1"/>
    <col min="5" max="5" width="12" customWidth="1"/>
    <col min="6" max="6" width="15" customWidth="1"/>
    <col min="7" max="7" width="14" customWidth="1"/>
    <col min="8" max="9" width="16" customWidth="1"/>
    <col min="10" max="10" width="44" customWidth="1"/>
  </cols>
  <sheetData>
    <row r="1" ht="30" customHeight="1" spans="1:10" x14ac:dyDescent="0.25">
      <c r="A1" s="11" t="s">
        <v>32</v>
      </c>
      <c r="B1" s="11" t="s">
        <v>33</v>
      </c>
      <c r="C1" s="11" t="s">
        <v>34</v>
      </c>
      <c r="D1" s="11" t="s">
        <v>35</v>
      </c>
      <c r="E1" s="11" t="s">
        <v>36</v>
      </c>
      <c r="F1" s="11" t="s">
        <v>37</v>
      </c>
      <c r="G1" s="11" t="s">
        <v>38</v>
      </c>
      <c r="H1" s="11" t="s">
        <v>39</v>
      </c>
      <c r="I1" s="11" t="s">
        <v>40</v>
      </c>
      <c r="J1" s="11" t="s">
        <v>41</v>
      </c>
    </row>
    <row r="2" ht="30" customHeight="1" spans="1:10" x14ac:dyDescent="0.25">
      <c r="A2" s="12" t="s">
        <v>42</v>
      </c>
      <c r="B2" s="13" t="s">
        <v>43</v>
      </c>
      <c r="C2" s="14" t="s">
        <v>44</v>
      </c>
      <c r="D2" s="13" t="s">
        <v>45</v>
      </c>
      <c r="E2" s="12" t="s">
        <v>46</v>
      </c>
      <c r="F2" s="15">
        <v>30</v>
      </c>
      <c r="G2" s="16">
        <v>46086</v>
      </c>
      <c r="H2" s="15">
        <v>2</v>
      </c>
      <c r="I2" s="17">
        <v>46000</v>
      </c>
      <c r="J2" s="13" t="s">
        <v>47</v>
      </c>
    </row>
    <row r="3" ht="30" customHeight="1" spans="1:10" x14ac:dyDescent="0.25">
      <c r="A3" s="12" t="s">
        <v>48</v>
      </c>
      <c r="B3" s="13" t="s">
        <v>49</v>
      </c>
      <c r="C3" s="14" t="s">
        <v>50</v>
      </c>
      <c r="D3" s="13" t="s">
        <v>51</v>
      </c>
      <c r="E3" s="12" t="s">
        <v>52</v>
      </c>
      <c r="F3" s="15">
        <v>45</v>
      </c>
      <c r="G3" s="16">
        <v>46105</v>
      </c>
      <c r="H3" s="15">
        <v>3</v>
      </c>
      <c r="I3" s="17">
        <v>128000</v>
      </c>
      <c r="J3" s="13" t="s">
        <v>53</v>
      </c>
    </row>
    <row r="4" ht="30" customHeight="1" spans="1:10" x14ac:dyDescent="0.25">
      <c r="A4" s="12" t="s">
        <v>54</v>
      </c>
      <c r="B4" s="13" t="s">
        <v>55</v>
      </c>
      <c r="C4" s="14" t="s">
        <v>56</v>
      </c>
      <c r="D4" s="13" t="s">
        <v>57</v>
      </c>
      <c r="E4" s="12" t="s">
        <v>46</v>
      </c>
      <c r="F4" s="15">
        <v>60</v>
      </c>
      <c r="G4" s="16">
        <v>46063</v>
      </c>
      <c r="H4" s="15">
        <v>4</v>
      </c>
      <c r="I4" s="17">
        <v>62000</v>
      </c>
      <c r="J4" s="13" t="s">
        <v>58</v>
      </c>
    </row>
    <row r="5" ht="30" customHeight="1" spans="1:10" x14ac:dyDescent="0.25">
      <c r="A5" s="12" t="s">
        <v>59</v>
      </c>
      <c r="B5" s="13" t="s">
        <v>60</v>
      </c>
      <c r="C5" s="14" t="s">
        <v>61</v>
      </c>
      <c r="D5" s="13" t="s">
        <v>62</v>
      </c>
      <c r="E5" s="12" t="s">
        <v>63</v>
      </c>
      <c r="F5" s="15">
        <v>30</v>
      </c>
      <c r="G5" s="16">
        <v>46114</v>
      </c>
      <c r="H5" s="15">
        <v>1</v>
      </c>
      <c r="I5" s="17">
        <v>18000</v>
      </c>
      <c r="J5" s="13" t="s">
        <v>64</v>
      </c>
    </row>
    <row r="6" ht="30" customHeight="1" spans="1:10" x14ac:dyDescent="0.25">
      <c r="A6" s="12" t="s">
        <v>65</v>
      </c>
      <c r="B6" s="13" t="s">
        <v>66</v>
      </c>
      <c r="C6" s="14" t="s">
        <v>67</v>
      </c>
      <c r="D6" s="13" t="s">
        <v>68</v>
      </c>
      <c r="E6" s="12" t="s">
        <v>52</v>
      </c>
      <c r="F6" s="15">
        <v>30</v>
      </c>
      <c r="G6" s="16">
        <v>46109</v>
      </c>
      <c r="H6" s="15">
        <v>2</v>
      </c>
      <c r="I6" s="17">
        <v>39000</v>
      </c>
      <c r="J6" s="13" t="s">
        <v>69</v>
      </c>
    </row>
    <row r="7" ht="30" customHeight="1" spans="1:10" x14ac:dyDescent="0.25">
      <c r="A7" s="12" t="s">
        <v>70</v>
      </c>
      <c r="B7" s="13" t="s">
        <v>71</v>
      </c>
      <c r="C7" s="14" t="s">
        <v>72</v>
      </c>
      <c r="D7" s="13" t="s">
        <v>73</v>
      </c>
      <c r="E7" s="12" t="s">
        <v>63</v>
      </c>
      <c r="F7" s="15">
        <v>90</v>
      </c>
      <c r="G7" s="16">
        <v>46042</v>
      </c>
      <c r="H7" s="15">
        <v>2</v>
      </c>
      <c r="I7" s="17">
        <v>34000</v>
      </c>
      <c r="J7" s="13" t="s">
        <v>74</v>
      </c>
    </row>
    <row r="8" ht="30" customHeight="1" spans="1:10" x14ac:dyDescent="0.25">
      <c r="A8" s="12" t="s">
        <v>75</v>
      </c>
      <c r="B8" s="13" t="s">
        <v>76</v>
      </c>
      <c r="C8" s="14" t="s">
        <v>77</v>
      </c>
      <c r="D8" s="13" t="s">
        <v>78</v>
      </c>
      <c r="E8" s="12" t="s">
        <v>63</v>
      </c>
      <c r="F8" s="15">
        <v>120</v>
      </c>
      <c r="G8" s="16">
        <v>46003</v>
      </c>
      <c r="H8" s="15">
        <v>5</v>
      </c>
      <c r="I8" s="17">
        <v>74000</v>
      </c>
      <c r="J8" s="13" t="s">
        <v>79</v>
      </c>
    </row>
    <row r="9" ht="30" customHeight="1" spans="1:10" x14ac:dyDescent="0.25">
      <c r="A9" s="12" t="s">
        <v>80</v>
      </c>
      <c r="B9" s="13" t="s">
        <v>81</v>
      </c>
      <c r="C9" s="14" t="s">
        <v>82</v>
      </c>
      <c r="D9" s="13" t="s">
        <v>83</v>
      </c>
      <c r="E9" s="12" t="s">
        <v>46</v>
      </c>
      <c r="F9" s="15">
        <v>180</v>
      </c>
      <c r="G9" s="16">
        <v>45960</v>
      </c>
      <c r="H9" s="15">
        <v>4</v>
      </c>
      <c r="I9" s="17">
        <v>91000</v>
      </c>
      <c r="J9" s="13" t="s">
        <v>84</v>
      </c>
    </row>
  </sheetData>
  <dataValidations count="4">
    <dataValidation type="list" showErrorMessage="1" errorTitle="Invalid criticality" error="Choose one of: Critical, High, Medium, Low" sqref="E2:E9">
      <formula1>"Critical,High,Medium,Low"</formula1>
    </dataValidation>
    <dataValidation type="decimal" allowBlank="1" showErrorMessage="1" errorTitle="Invalid PM frequency" error="Enter a number between 1 and 3650" sqref="F2:F9">
      <formula1>1</formula1>
      <formula2>3650</formula2>
    </dataValidation>
    <dataValidation type="decimal" allowBlank="1" showErrorMessage="1" errorTitle="Invalid target downtime" error="Enter a number between 0 and 1000" sqref="H2:H9">
      <formula1>0</formula1>
      <formula2>1000</formula2>
    </dataValidation>
    <dataValidation type="decimal" allowBlank="1" showErrorMessage="1" errorTitle="Invalid replacement cost" error="Enter a number between 0 and 10000000" sqref="I2:I9">
      <formula1>0</formula1>
      <formula2>10000000</formula2>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pane ySplit="3" topLeftCell="A4" activePane="bottomLeft" state="frozen"/>
      <selection pane="bottomLeft"/>
    </sheetView>
  </sheetViews>
  <sheetFormatPr defaultRowHeight="15" outlineLevelRow="0" outlineLevelCol="0" x14ac:dyDescent="55"/>
  <cols>
    <col min="1" max="1" width="15" customWidth="1"/>
    <col min="2" max="2" width="12" customWidth="1"/>
    <col min="3" max="3" width="24" customWidth="1"/>
    <col min="4" max="4" width="14" customWidth="1"/>
    <col min="5" max="5" width="16" customWidth="1"/>
    <col min="6" max="6" width="15" customWidth="1"/>
    <col min="7" max="7" width="16" customWidth="1"/>
    <col min="8" max="8" width="14" customWidth="1"/>
    <col min="9" max="11" width="13" customWidth="1"/>
    <col min="12" max="12" width="15" customWidth="1"/>
    <col min="13" max="13" width="12" customWidth="1"/>
    <col min="14" max="14" width="44" customWidth="1"/>
  </cols>
  <sheetData>
    <row r="1" ht="30" customHeight="1" spans="1:14" x14ac:dyDescent="0.25">
      <c r="A1" s="2" t="s">
        <v>85</v>
      </c>
      <c r="B1" s="2"/>
      <c r="C1" s="2"/>
      <c r="D1" s="2"/>
      <c r="E1" s="2"/>
      <c r="F1" s="2"/>
      <c r="G1" s="2"/>
      <c r="H1" s="2"/>
      <c r="I1" s="2"/>
      <c r="J1" s="2"/>
      <c r="K1" s="2"/>
      <c r="L1" s="2"/>
      <c r="M1" s="2"/>
      <c r="N1" s="2"/>
    </row>
    <row r="2" spans="3:14" x14ac:dyDescent="0.25">
      <c r="C2" s="2"/>
      <c r="N2" s="2"/>
    </row>
    <row r="3" ht="30" customHeight="1" spans="1:14" x14ac:dyDescent="0.25">
      <c r="A3" s="11" t="s">
        <v>86</v>
      </c>
      <c r="B3" s="11" t="s">
        <v>32</v>
      </c>
      <c r="C3" s="11" t="s">
        <v>33</v>
      </c>
      <c r="D3" s="11" t="s">
        <v>87</v>
      </c>
      <c r="E3" s="11" t="s">
        <v>88</v>
      </c>
      <c r="F3" s="11" t="s">
        <v>89</v>
      </c>
      <c r="G3" s="11" t="s">
        <v>90</v>
      </c>
      <c r="H3" s="11" t="s">
        <v>91</v>
      </c>
      <c r="I3" s="11" t="s">
        <v>92</v>
      </c>
      <c r="J3" s="11" t="s">
        <v>93</v>
      </c>
      <c r="K3" s="11" t="s">
        <v>94</v>
      </c>
      <c r="L3" s="11" t="s">
        <v>95</v>
      </c>
      <c r="M3" s="11" t="s">
        <v>96</v>
      </c>
      <c r="N3" s="11" t="s">
        <v>41</v>
      </c>
    </row>
    <row r="4" ht="30" customHeight="1" spans="1:14" x14ac:dyDescent="0.25">
      <c r="A4" s="12" t="s">
        <v>97</v>
      </c>
      <c r="B4" s="12" t="s">
        <v>42</v>
      </c>
      <c r="C4" s="18">
        <f>IFERROR(INDEX('Asset Register'!$B$2:$B$9,MATCH($B4,'Asset Register'!$A$2:$A$9,0)),"(unknown asset)")</f>
      </c>
      <c r="D4" s="16">
        <v>46030</v>
      </c>
      <c r="E4" s="12" t="s">
        <v>98</v>
      </c>
      <c r="F4" s="12" t="s">
        <v>99</v>
      </c>
      <c r="G4" s="14" t="s">
        <v>100</v>
      </c>
      <c r="H4" s="19">
        <v>1.5</v>
      </c>
      <c r="I4" s="17">
        <v>210</v>
      </c>
      <c r="J4" s="17">
        <v>45</v>
      </c>
      <c r="K4" s="20">
        <f>I4+J4</f>
      </c>
      <c r="L4" s="12" t="s">
        <v>101</v>
      </c>
      <c r="M4" s="21">
        <f>1</f>
      </c>
      <c r="N4" s="13" t="s">
        <v>102</v>
      </c>
    </row>
    <row r="5" ht="30" customHeight="1" spans="1:14" x14ac:dyDescent="0.25">
      <c r="A5" s="12" t="s">
        <v>103</v>
      </c>
      <c r="B5" s="12" t="s">
        <v>48</v>
      </c>
      <c r="C5" s="18">
        <f>IFERROR(INDEX('Asset Register'!$B$2:$B$9,MATCH($B5,'Asset Register'!$A$2:$A$9,0)),"(unknown asset)")</f>
      </c>
      <c r="D5" s="16">
        <v>46037</v>
      </c>
      <c r="E5" s="12" t="s">
        <v>104</v>
      </c>
      <c r="F5" s="12" t="s">
        <v>99</v>
      </c>
      <c r="G5" s="14" t="s">
        <v>105</v>
      </c>
      <c r="H5" s="19">
        <v>2.5</v>
      </c>
      <c r="I5" s="17">
        <v>360</v>
      </c>
      <c r="J5" s="17">
        <v>180</v>
      </c>
      <c r="K5" s="20">
        <f>I5+J5</f>
      </c>
      <c r="L5" s="12" t="s">
        <v>101</v>
      </c>
      <c r="M5" s="21">
        <f>1</f>
      </c>
      <c r="N5" s="13" t="s">
        <v>106</v>
      </c>
    </row>
    <row r="6" ht="30" customHeight="1" spans="1:14" x14ac:dyDescent="0.25">
      <c r="A6" s="12" t="s">
        <v>107</v>
      </c>
      <c r="B6" s="12" t="s">
        <v>54</v>
      </c>
      <c r="C6" s="18">
        <f>IFERROR(INDEX('Asset Register'!$B$2:$B$9,MATCH($B6,'Asset Register'!$A$2:$A$9,0)),"(unknown asset)")</f>
      </c>
      <c r="D6" s="16">
        <v>46063</v>
      </c>
      <c r="E6" s="12" t="s">
        <v>104</v>
      </c>
      <c r="F6" s="12" t="s">
        <v>99</v>
      </c>
      <c r="G6" s="14" t="s">
        <v>108</v>
      </c>
      <c r="H6" s="19">
        <v>3</v>
      </c>
      <c r="I6" s="17">
        <v>420</v>
      </c>
      <c r="J6" s="17">
        <v>260</v>
      </c>
      <c r="K6" s="20">
        <f>I6+J6</f>
      </c>
      <c r="L6" s="12" t="s">
        <v>109</v>
      </c>
      <c r="M6" s="21">
        <f>1</f>
      </c>
      <c r="N6" s="13" t="s">
        <v>110</v>
      </c>
    </row>
    <row r="7" ht="30" customHeight="1" spans="1:14" x14ac:dyDescent="0.25">
      <c r="A7" s="12" t="s">
        <v>111</v>
      </c>
      <c r="B7" s="12" t="s">
        <v>59</v>
      </c>
      <c r="C7" s="18">
        <f>IFERROR(INDEX('Asset Register'!$B$2:$B$9,MATCH($B7,'Asset Register'!$A$2:$A$9,0)),"(unknown asset)")</f>
      </c>
      <c r="D7" s="16">
        <v>46071</v>
      </c>
      <c r="E7" s="12" t="s">
        <v>112</v>
      </c>
      <c r="F7" s="12" t="s">
        <v>113</v>
      </c>
      <c r="G7" s="14" t="s">
        <v>114</v>
      </c>
      <c r="H7" s="19">
        <v>2</v>
      </c>
      <c r="I7" s="17">
        <v>300</v>
      </c>
      <c r="J7" s="17">
        <v>125</v>
      </c>
      <c r="K7" s="20">
        <f>I7+J7</f>
      </c>
      <c r="L7" s="12" t="s">
        <v>109</v>
      </c>
      <c r="M7" s="21">
        <f>1</f>
      </c>
      <c r="N7" s="13" t="s">
        <v>115</v>
      </c>
    </row>
    <row r="8" ht="30" customHeight="1" spans="1:14" x14ac:dyDescent="0.25">
      <c r="A8" s="12" t="s">
        <v>116</v>
      </c>
      <c r="B8" s="12" t="s">
        <v>70</v>
      </c>
      <c r="C8" s="18">
        <f>IFERROR(INDEX('Asset Register'!$B$2:$B$9,MATCH($B8,'Asset Register'!$A$2:$A$9,0)),"(unknown asset)")</f>
      </c>
      <c r="D8" s="16">
        <v>46078</v>
      </c>
      <c r="E8" s="12" t="s">
        <v>98</v>
      </c>
      <c r="F8" s="12" t="s">
        <v>99</v>
      </c>
      <c r="G8" s="14" t="s">
        <v>117</v>
      </c>
      <c r="H8" s="19">
        <v>1</v>
      </c>
      <c r="I8" s="17">
        <v>150</v>
      </c>
      <c r="J8" s="17">
        <v>35</v>
      </c>
      <c r="K8" s="20">
        <f>I8+J8</f>
      </c>
      <c r="L8" s="12" t="s">
        <v>101</v>
      </c>
      <c r="M8" s="21">
        <f>1</f>
      </c>
      <c r="N8" s="13" t="s">
        <v>118</v>
      </c>
    </row>
    <row r="9" ht="30" customHeight="1" spans="1:14" x14ac:dyDescent="0.25">
      <c r="A9" s="12" t="s">
        <v>119</v>
      </c>
      <c r="B9" s="12" t="s">
        <v>42</v>
      </c>
      <c r="C9" s="18">
        <f>IFERROR(INDEX('Asset Register'!$B$2:$B$9,MATCH($B9,'Asset Register'!$A$2:$A$9,0)),"(unknown asset)")</f>
      </c>
      <c r="D9" s="16">
        <v>46086</v>
      </c>
      <c r="E9" s="12" t="s">
        <v>104</v>
      </c>
      <c r="F9" s="12" t="s">
        <v>99</v>
      </c>
      <c r="G9" s="14" t="s">
        <v>100</v>
      </c>
      <c r="H9" s="19">
        <v>2</v>
      </c>
      <c r="I9" s="17">
        <v>280</v>
      </c>
      <c r="J9" s="17">
        <v>95</v>
      </c>
      <c r="K9" s="20">
        <f>I9+J9</f>
      </c>
      <c r="L9" s="12" t="s">
        <v>101</v>
      </c>
      <c r="M9" s="21">
        <f>1</f>
      </c>
      <c r="N9" s="13" t="s">
        <v>120</v>
      </c>
    </row>
    <row r="10" ht="30" customHeight="1" spans="1:14" x14ac:dyDescent="0.25">
      <c r="A10" s="12" t="s">
        <v>121</v>
      </c>
      <c r="B10" s="12" t="s">
        <v>65</v>
      </c>
      <c r="C10" s="18">
        <f>IFERROR(INDEX('Asset Register'!$B$2:$B$9,MATCH($B10,'Asset Register'!$A$2:$A$9,0)),"(unknown asset)")</f>
      </c>
      <c r="D10" s="16">
        <v>46089</v>
      </c>
      <c r="E10" s="12" t="s">
        <v>112</v>
      </c>
      <c r="F10" s="12" t="s">
        <v>113</v>
      </c>
      <c r="G10" s="14" t="s">
        <v>108</v>
      </c>
      <c r="H10" s="19">
        <v>5.5</v>
      </c>
      <c r="I10" s="17">
        <v>720</v>
      </c>
      <c r="J10" s="17">
        <v>480</v>
      </c>
      <c r="K10" s="20">
        <f>I10+J10</f>
      </c>
      <c r="L10" s="12" t="s">
        <v>122</v>
      </c>
      <c r="M10" s="21">
        <f>1</f>
      </c>
      <c r="N10" s="13" t="s">
        <v>123</v>
      </c>
    </row>
    <row r="11" ht="30" customHeight="1" spans="1:14" x14ac:dyDescent="0.25">
      <c r="A11" s="12" t="s">
        <v>124</v>
      </c>
      <c r="B11" s="12" t="s">
        <v>75</v>
      </c>
      <c r="C11" s="18">
        <f>IFERROR(INDEX('Asset Register'!$B$2:$B$9,MATCH($B11,'Asset Register'!$A$2:$A$9,0)),"(unknown asset)")</f>
      </c>
      <c r="D11" s="16">
        <v>46093</v>
      </c>
      <c r="E11" s="12" t="s">
        <v>98</v>
      </c>
      <c r="F11" s="12" t="s">
        <v>99</v>
      </c>
      <c r="G11" s="14" t="s">
        <v>125</v>
      </c>
      <c r="H11" s="19">
        <v>1.5</v>
      </c>
      <c r="I11" s="17">
        <v>225</v>
      </c>
      <c r="J11" s="17">
        <v>60</v>
      </c>
      <c r="K11" s="20">
        <f>I11+J11</f>
      </c>
      <c r="L11" s="12" t="s">
        <v>109</v>
      </c>
      <c r="M11" s="21">
        <f>1</f>
      </c>
      <c r="N11" s="13" t="s">
        <v>126</v>
      </c>
    </row>
    <row r="12" ht="30" customHeight="1" spans="1:14" x14ac:dyDescent="0.25">
      <c r="A12" s="12" t="s">
        <v>127</v>
      </c>
      <c r="B12" s="12" t="s">
        <v>80</v>
      </c>
      <c r="C12" s="18">
        <f>IFERROR(INDEX('Asset Register'!$B$2:$B$9,MATCH($B12,'Asset Register'!$A$2:$A$9,0)),"(unknown asset)")</f>
      </c>
      <c r="D12" s="16">
        <v>46101</v>
      </c>
      <c r="E12" s="12" t="s">
        <v>128</v>
      </c>
      <c r="F12" s="12" t="s">
        <v>99</v>
      </c>
      <c r="G12" s="14" t="s">
        <v>105</v>
      </c>
      <c r="H12" s="19">
        <v>1</v>
      </c>
      <c r="I12" s="17">
        <v>170</v>
      </c>
      <c r="J12" s="17">
        <v>0</v>
      </c>
      <c r="K12" s="20">
        <f>I12+J12</f>
      </c>
      <c r="L12" s="12" t="s">
        <v>101</v>
      </c>
      <c r="M12" s="21">
        <f>1</f>
      </c>
      <c r="N12" s="13" t="s">
        <v>129</v>
      </c>
    </row>
    <row r="13" ht="30" customHeight="1" spans="1:14" x14ac:dyDescent="0.25">
      <c r="A13" s="12" t="s">
        <v>130</v>
      </c>
      <c r="B13" s="12" t="s">
        <v>48</v>
      </c>
      <c r="C13" s="18">
        <f>IFERROR(INDEX('Asset Register'!$B$2:$B$9,MATCH($B13,'Asset Register'!$A$2:$A$9,0)),"(unknown asset)")</f>
      </c>
      <c r="D13" s="16">
        <v>46105</v>
      </c>
      <c r="E13" s="12" t="s">
        <v>104</v>
      </c>
      <c r="F13" s="12" t="s">
        <v>99</v>
      </c>
      <c r="G13" s="14" t="s">
        <v>105</v>
      </c>
      <c r="H13" s="19">
        <v>3</v>
      </c>
      <c r="I13" s="17">
        <v>430</v>
      </c>
      <c r="J13" s="17">
        <v>210</v>
      </c>
      <c r="K13" s="20">
        <f>I13+J13</f>
      </c>
      <c r="L13" s="12" t="s">
        <v>101</v>
      </c>
      <c r="M13" s="21">
        <f>1</f>
      </c>
      <c r="N13" s="13" t="s">
        <v>131</v>
      </c>
    </row>
    <row r="14" ht="30" customHeight="1" spans="1:14" x14ac:dyDescent="0.25">
      <c r="A14" s="12" t="s">
        <v>132</v>
      </c>
      <c r="B14" s="12" t="s">
        <v>65</v>
      </c>
      <c r="C14" s="18">
        <f>IFERROR(INDEX('Asset Register'!$B$2:$B$9,MATCH($B14,'Asset Register'!$A$2:$A$9,0)),"(unknown asset)")</f>
      </c>
      <c r="D14" s="16">
        <v>46109</v>
      </c>
      <c r="E14" s="12" t="s">
        <v>104</v>
      </c>
      <c r="F14" s="12" t="s">
        <v>99</v>
      </c>
      <c r="G14" s="14" t="s">
        <v>108</v>
      </c>
      <c r="H14" s="19">
        <v>2</v>
      </c>
      <c r="I14" s="17">
        <v>290</v>
      </c>
      <c r="J14" s="17">
        <v>155</v>
      </c>
      <c r="K14" s="20">
        <f>I14+J14</f>
      </c>
      <c r="L14" s="12" t="s">
        <v>109</v>
      </c>
      <c r="M14" s="21">
        <f>1</f>
      </c>
      <c r="N14" s="13" t="s">
        <v>133</v>
      </c>
    </row>
    <row r="15" ht="30" customHeight="1" spans="1:14" x14ac:dyDescent="0.25">
      <c r="A15" s="12" t="s">
        <v>134</v>
      </c>
      <c r="B15" s="12" t="s">
        <v>59</v>
      </c>
      <c r="C15" s="18">
        <f>IFERROR(INDEX('Asset Register'!$B$2:$B$9,MATCH($B15,'Asset Register'!$A$2:$A$9,0)),"(unknown asset)")</f>
      </c>
      <c r="D15" s="16">
        <v>46114</v>
      </c>
      <c r="E15" s="12" t="s">
        <v>104</v>
      </c>
      <c r="F15" s="12" t="s">
        <v>99</v>
      </c>
      <c r="G15" s="14" t="s">
        <v>114</v>
      </c>
      <c r="H15" s="19">
        <v>1</v>
      </c>
      <c r="I15" s="17">
        <v>145</v>
      </c>
      <c r="J15" s="17">
        <v>40</v>
      </c>
      <c r="K15" s="20">
        <f>I15+J15</f>
      </c>
      <c r="L15" s="12" t="s">
        <v>101</v>
      </c>
      <c r="M15" s="21">
        <f>1</f>
      </c>
      <c r="N15" s="13" t="s">
        <v>135</v>
      </c>
    </row>
    <row r="16" ht="30" customHeight="1" spans="1:14" x14ac:dyDescent="0.25">
      <c r="A16" s="12" t="s">
        <v>136</v>
      </c>
      <c r="B16" s="12" t="s">
        <v>42</v>
      </c>
      <c r="C16" s="18">
        <f>IFERROR(INDEX('Asset Register'!$B$2:$B$9,MATCH($B16,'Asset Register'!$A$2:$A$9,0)),"(unknown asset)")</f>
      </c>
      <c r="D16" s="16">
        <v>46119</v>
      </c>
      <c r="E16" s="12" t="s">
        <v>112</v>
      </c>
      <c r="F16" s="12" t="s">
        <v>113</v>
      </c>
      <c r="G16" s="14" t="s">
        <v>100</v>
      </c>
      <c r="H16" s="19">
        <v>3</v>
      </c>
      <c r="I16" s="17">
        <v>390</v>
      </c>
      <c r="J16" s="17">
        <v>310</v>
      </c>
      <c r="K16" s="20">
        <f>I16+J16</f>
      </c>
      <c r="L16" s="12" t="s">
        <v>109</v>
      </c>
      <c r="M16" s="21">
        <f>1</f>
      </c>
      <c r="N16" s="13" t="s">
        <v>137</v>
      </c>
    </row>
    <row r="17" ht="30" customHeight="1" spans="1:14" x14ac:dyDescent="0.25">
      <c r="A17" s="12" t="s">
        <v>138</v>
      </c>
      <c r="B17" s="12" t="s">
        <v>54</v>
      </c>
      <c r="C17" s="18">
        <f>IFERROR(INDEX('Asset Register'!$B$2:$B$9,MATCH($B17,'Asset Register'!$A$2:$A$9,0)),"(unknown asset)")</f>
      </c>
      <c r="D17" s="16">
        <v>46123</v>
      </c>
      <c r="E17" s="12" t="s">
        <v>112</v>
      </c>
      <c r="F17" s="12" t="s">
        <v>113</v>
      </c>
      <c r="G17" s="14" t="s">
        <v>108</v>
      </c>
      <c r="H17" s="19">
        <v>4</v>
      </c>
      <c r="I17" s="17">
        <v>560</v>
      </c>
      <c r="J17" s="17">
        <v>390</v>
      </c>
      <c r="K17" s="20">
        <f>I17+J17</f>
      </c>
      <c r="L17" s="12" t="s">
        <v>109</v>
      </c>
      <c r="M17" s="21">
        <f>1</f>
      </c>
      <c r="N17" s="13" t="s">
        <v>139</v>
      </c>
    </row>
  </sheetData>
  <mergeCells count="1">
    <mergeCell ref="A1:N1"/>
  </mergeCells>
  <dataValidations count="14">
    <dataValidation type="list" showErrorMessage="1" errorTitle="Invalid asset ID" error="Choose one of: EQ-100, EQ-110, EQ-120, EQ-130, EQ-140, EQ-150, EQ-160, EQ-170" sqref="B10:B17">
      <formula1>"EQ-100,EQ-110,EQ-120,EQ-130,EQ-140,EQ-150,EQ-160,EQ-170"</formula1>
    </dataValidation>
    <dataValidation type="list" showErrorMessage="1" errorTitle="Invalid asset ID" error="Choose one of: EQ-100, EQ-110, EQ-120, EQ-130, EQ-140, EQ-150, EQ-160, EQ-170" sqref="B4:B17">
      <formula1>"EQ-100,EQ-110,EQ-120,EQ-130,EQ-140,EQ-150,EQ-160,EQ-170"</formula1>
    </dataValidation>
    <dataValidation type="list" showErrorMessage="1" errorTitle="Invalid service type" error="Choose one of: Inspection, Preventive PM, Repair, Test Run, Calibration" sqref="E10:E17">
      <formula1>"Inspection,Preventive PM,Repair,Test Run,Calibration"</formula1>
    </dataValidation>
    <dataValidation type="list" showErrorMessage="1" errorTitle="Invalid service type" error="Choose one of: Inspection, Preventive PM, Repair, Test Run, Calibration" sqref="E4:E17">
      <formula1>"Inspection,Preventive PM,Repair,Test Run,Calibration"</formula1>
    </dataValidation>
    <dataValidation type="list" showErrorMessage="1" errorTitle="Invalid planned flag" error="Choose one of: Yes, No" sqref="F10:F17">
      <formula1>"Yes,No"</formula1>
    </dataValidation>
    <dataValidation type="list" showErrorMessage="1" errorTitle="Invalid planned flag" error="Choose one of: Yes, No" sqref="F4:F17">
      <formula1>"Yes,No"</formula1>
    </dataValidation>
    <dataValidation type="decimal" allowBlank="1" showErrorMessage="1" errorTitle="Invalid downtime hours" error="Enter a number between 0 and 1000" sqref="H10:H17">
      <formula1>0</formula1>
      <formula2>1000</formula2>
    </dataValidation>
    <dataValidation type="decimal" allowBlank="1" showErrorMessage="1" errorTitle="Invalid downtime hours" error="Enter a number between 0 and 1000" sqref="H4:H17">
      <formula1>0</formula1>
      <formula2>1000</formula2>
    </dataValidation>
    <dataValidation type="decimal" allowBlank="1" showErrorMessage="1" errorTitle="Invalid labor cost" error="Enter a number between 0 and 1000000" sqref="I10:I17">
      <formula1>0</formula1>
      <formula2>1000000</formula2>
    </dataValidation>
    <dataValidation type="decimal" allowBlank="1" showErrorMessage="1" errorTitle="Invalid labor cost" error="Enter a number between 0 and 1000000" sqref="I4:I17">
      <formula1>0</formula1>
      <formula2>1000000</formula2>
    </dataValidation>
    <dataValidation type="decimal" allowBlank="1" showErrorMessage="1" errorTitle="Invalid parts cost" error="Enter a number between 0 and 1000000" sqref="J10:J17">
      <formula1>0</formula1>
      <formula2>1000000</formula2>
    </dataValidation>
    <dataValidation type="decimal" allowBlank="1" showErrorMessage="1" errorTitle="Invalid parts cost" error="Enter a number between 0 and 1000000" sqref="J4:J17">
      <formula1>0</formula1>
      <formula2>1000000</formula2>
    </dataValidation>
    <dataValidation type="list" showErrorMessage="1" errorTitle="Invalid condition rating" error="Choose one of: Good, Fair, Poor" sqref="L10:L17">
      <formula1>"Good,Fair,Poor"</formula1>
    </dataValidation>
    <dataValidation type="list" showErrorMessage="1" errorTitle="Invalid condition rating" error="Choose one of: Good, Fair, Poor" sqref="L4:L17">
      <formula1>"Good,Fair,Poor"</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pane ySplit="4" topLeftCell="A5" activePane="bottomLeft" state="frozen"/>
      <selection pane="bottomLeft"/>
    </sheetView>
  </sheetViews>
  <sheetFormatPr defaultRowHeight="15" outlineLevelRow="0" outlineLevelCol="0" x14ac:dyDescent="55"/>
  <cols>
    <col min="1" max="1" width="13" customWidth="1"/>
    <col min="2" max="2" width="24" customWidth="1"/>
    <col min="3" max="3" width="17" customWidth="1"/>
    <col min="4" max="4" width="22" customWidth="1"/>
    <col min="5" max="5" width="12" customWidth="1"/>
    <col min="6" max="6" width="15" customWidth="1"/>
    <col min="7" max="8" width="14" customWidth="1"/>
    <col min="9" max="10" width="13" customWidth="1"/>
    <col min="11" max="12" width="12" customWidth="1"/>
    <col min="13" max="13" width="12" hidden="1" customWidth="1"/>
  </cols>
  <sheetData>
    <row r="1" ht="30" customHeight="1" spans="1:13" x14ac:dyDescent="0.25">
      <c r="A1" s="2" t="s">
        <v>140</v>
      </c>
      <c r="B1" s="2"/>
      <c r="C1" s="2"/>
      <c r="D1" s="2"/>
      <c r="E1" s="2"/>
      <c r="F1" s="2"/>
      <c r="G1" s="2"/>
      <c r="H1" s="2"/>
      <c r="I1" s="2"/>
      <c r="J1" s="2"/>
      <c r="K1" s="2"/>
      <c r="L1" s="2"/>
      <c r="M1" s="2"/>
    </row>
    <row r="2" spans="1:4" x14ac:dyDescent="0.25">
      <c r="A2" s="22" t="s">
        <v>141</v>
      </c>
      <c r="B2" s="23">
        <v>46127</v>
      </c>
      <c r="D2" s="2"/>
    </row>
    <row r="3" spans="2:4" x14ac:dyDescent="0.25">
      <c r="B3" s="2"/>
      <c r="D3" s="2"/>
    </row>
    <row r="4" ht="30" customHeight="1" spans="1:13" x14ac:dyDescent="0.25">
      <c r="A4" s="11" t="s">
        <v>32</v>
      </c>
      <c r="B4" s="11" t="s">
        <v>33</v>
      </c>
      <c r="C4" s="11" t="s">
        <v>34</v>
      </c>
      <c r="D4" s="11" t="s">
        <v>35</v>
      </c>
      <c r="E4" s="11" t="s">
        <v>36</v>
      </c>
      <c r="F4" s="11" t="s">
        <v>37</v>
      </c>
      <c r="G4" s="11" t="s">
        <v>38</v>
      </c>
      <c r="H4" s="11" t="s">
        <v>142</v>
      </c>
      <c r="I4" s="11" t="s">
        <v>143</v>
      </c>
      <c r="J4" s="11" t="s">
        <v>144</v>
      </c>
      <c r="K4" s="11" t="s">
        <v>145</v>
      </c>
      <c r="L4" s="11" t="s">
        <v>146</v>
      </c>
      <c r="M4" s="11" t="s">
        <v>147</v>
      </c>
    </row>
    <row r="5" spans="1:13" x14ac:dyDescent="0.25">
      <c r="A5" s="21">
        <f>'Asset Register'!A2</f>
      </c>
      <c r="B5" s="18">
        <f>'Asset Register'!B2</f>
      </c>
      <c r="C5" s="24">
        <f>'Asset Register'!C2</f>
      </c>
      <c r="D5" s="18">
        <f>'Asset Register'!D2</f>
      </c>
      <c r="E5" s="21">
        <f>'Asset Register'!E2</f>
      </c>
      <c r="F5" s="25">
        <f>'Asset Register'!F2</f>
      </c>
      <c r="G5" s="26">
        <f>'Asset Register'!G2</f>
      </c>
      <c r="H5" s="26">
        <f>G5+F5</f>
      </c>
      <c r="I5" s="25">
        <f>H5-$B$2</f>
      </c>
      <c r="J5" s="27">
        <f>IF(K5=1,"Overdue",IF(L5=1,"Due Soon","On Track"))</f>
      </c>
      <c r="K5" s="25">
        <f>IF(I5&lt;0,1,0)</f>
      </c>
      <c r="L5" s="25">
        <f>IF(K5=1,0,IF(I5&lt;=14,1,0))</f>
      </c>
      <c r="M5" s="25">
        <f>SUM($K$5:K5)</f>
      </c>
    </row>
    <row r="6" spans="1:13" x14ac:dyDescent="0.25">
      <c r="A6" s="21">
        <f>'Asset Register'!A3</f>
      </c>
      <c r="B6" s="18">
        <f>'Asset Register'!B3</f>
      </c>
      <c r="C6" s="24">
        <f>'Asset Register'!C3</f>
      </c>
      <c r="D6" s="18">
        <f>'Asset Register'!D3</f>
      </c>
      <c r="E6" s="21">
        <f>'Asset Register'!E3</f>
      </c>
      <c r="F6" s="25">
        <f>'Asset Register'!F3</f>
      </c>
      <c r="G6" s="26">
        <f>'Asset Register'!G3</f>
      </c>
      <c r="H6" s="26">
        <f>G6+F6</f>
      </c>
      <c r="I6" s="25">
        <f>H6-$B$2</f>
      </c>
      <c r="J6" s="27">
        <f>IF(K6=1,"Overdue",IF(L6=1,"Due Soon","On Track"))</f>
      </c>
      <c r="K6" s="25">
        <f>IF(I6&lt;0,1,0)</f>
      </c>
      <c r="L6" s="25">
        <f>IF(K6=1,0,IF(I6&lt;=14,1,0))</f>
      </c>
      <c r="M6" s="25">
        <f>SUM($K$5:K6)</f>
      </c>
    </row>
    <row r="7" spans="1:13" x14ac:dyDescent="0.25">
      <c r="A7" s="21">
        <f>'Asset Register'!A4</f>
      </c>
      <c r="B7" s="18">
        <f>'Asset Register'!B4</f>
      </c>
      <c r="C7" s="24">
        <f>'Asset Register'!C4</f>
      </c>
      <c r="D7" s="18">
        <f>'Asset Register'!D4</f>
      </c>
      <c r="E7" s="21">
        <f>'Asset Register'!E4</f>
      </c>
      <c r="F7" s="25">
        <f>'Asset Register'!F4</f>
      </c>
      <c r="G7" s="26">
        <f>'Asset Register'!G4</f>
      </c>
      <c r="H7" s="26">
        <f>G7+F7</f>
      </c>
      <c r="I7" s="25">
        <f>H7-$B$2</f>
      </c>
      <c r="J7" s="27">
        <f>IF(K7=1,"Overdue",IF(L7=1,"Due Soon","On Track"))</f>
      </c>
      <c r="K7" s="25">
        <f>IF(I7&lt;0,1,0)</f>
      </c>
      <c r="L7" s="25">
        <f>IF(K7=1,0,IF(I7&lt;=14,1,0))</f>
      </c>
      <c r="M7" s="25">
        <f>SUM($K$5:K7)</f>
      </c>
    </row>
    <row r="8" spans="1:13" x14ac:dyDescent="0.25">
      <c r="A8" s="21">
        <f>'Asset Register'!A5</f>
      </c>
      <c r="B8" s="18">
        <f>'Asset Register'!B5</f>
      </c>
      <c r="C8" s="24">
        <f>'Asset Register'!C5</f>
      </c>
      <c r="D8" s="18">
        <f>'Asset Register'!D5</f>
      </c>
      <c r="E8" s="21">
        <f>'Asset Register'!E5</f>
      </c>
      <c r="F8" s="25">
        <f>'Asset Register'!F5</f>
      </c>
      <c r="G8" s="26">
        <f>'Asset Register'!G5</f>
      </c>
      <c r="H8" s="26">
        <f>G8+F8</f>
      </c>
      <c r="I8" s="25">
        <f>H8-$B$2</f>
      </c>
      <c r="J8" s="27">
        <f>IF(K8=1,"Overdue",IF(L8=1,"Due Soon","On Track"))</f>
      </c>
      <c r="K8" s="25">
        <f>IF(I8&lt;0,1,0)</f>
      </c>
      <c r="L8" s="25">
        <f>IF(K8=1,0,IF(I8&lt;=14,1,0))</f>
      </c>
      <c r="M8" s="25">
        <f>SUM($K$5:K8)</f>
      </c>
    </row>
    <row r="9" spans="1:13" x14ac:dyDescent="0.25">
      <c r="A9" s="21">
        <f>'Asset Register'!A6</f>
      </c>
      <c r="B9" s="18">
        <f>'Asset Register'!B6</f>
      </c>
      <c r="C9" s="24">
        <f>'Asset Register'!C6</f>
      </c>
      <c r="D9" s="18">
        <f>'Asset Register'!D6</f>
      </c>
      <c r="E9" s="21">
        <f>'Asset Register'!E6</f>
      </c>
      <c r="F9" s="25">
        <f>'Asset Register'!F6</f>
      </c>
      <c r="G9" s="26">
        <f>'Asset Register'!G6</f>
      </c>
      <c r="H9" s="26">
        <f>G9+F9</f>
      </c>
      <c r="I9" s="25">
        <f>H9-$B$2</f>
      </c>
      <c r="J9" s="27">
        <f>IF(K9=1,"Overdue",IF(L9=1,"Due Soon","On Track"))</f>
      </c>
      <c r="K9" s="25">
        <f>IF(I9&lt;0,1,0)</f>
      </c>
      <c r="L9" s="25">
        <f>IF(K9=1,0,IF(I9&lt;=14,1,0))</f>
      </c>
      <c r="M9" s="25">
        <f>SUM($K$5:K9)</f>
      </c>
    </row>
    <row r="10" spans="1:13" x14ac:dyDescent="0.25">
      <c r="A10" s="21">
        <f>'Asset Register'!A7</f>
      </c>
      <c r="B10" s="18">
        <f>'Asset Register'!B7</f>
      </c>
      <c r="C10" s="24">
        <f>'Asset Register'!C7</f>
      </c>
      <c r="D10" s="18">
        <f>'Asset Register'!D7</f>
      </c>
      <c r="E10" s="21">
        <f>'Asset Register'!E7</f>
      </c>
      <c r="F10" s="25">
        <f>'Asset Register'!F7</f>
      </c>
      <c r="G10" s="26">
        <f>'Asset Register'!G7</f>
      </c>
      <c r="H10" s="26">
        <f>G10+F10</f>
      </c>
      <c r="I10" s="25">
        <f>H10-$B$2</f>
      </c>
      <c r="J10" s="27">
        <f>IF(K10=1,"Overdue",IF(L10=1,"Due Soon","On Track"))</f>
      </c>
      <c r="K10" s="25">
        <f>IF(I10&lt;0,1,0)</f>
      </c>
      <c r="L10" s="25">
        <f>IF(K10=1,0,IF(I10&lt;=14,1,0))</f>
      </c>
      <c r="M10" s="25">
        <f>SUM($K$5:K10)</f>
      </c>
    </row>
    <row r="11" spans="1:13" x14ac:dyDescent="0.25">
      <c r="A11" s="21">
        <f>'Asset Register'!A8</f>
      </c>
      <c r="B11" s="18">
        <f>'Asset Register'!B8</f>
      </c>
      <c r="C11" s="24">
        <f>'Asset Register'!C8</f>
      </c>
      <c r="D11" s="18">
        <f>'Asset Register'!D8</f>
      </c>
      <c r="E11" s="21">
        <f>'Asset Register'!E8</f>
      </c>
      <c r="F11" s="25">
        <f>'Asset Register'!F8</f>
      </c>
      <c r="G11" s="26">
        <f>'Asset Register'!G8</f>
      </c>
      <c r="H11" s="26">
        <f>G11+F11</f>
      </c>
      <c r="I11" s="25">
        <f>H11-$B$2</f>
      </c>
      <c r="J11" s="27">
        <f>IF(K11=1,"Overdue",IF(L11=1,"Due Soon","On Track"))</f>
      </c>
      <c r="K11" s="25">
        <f>IF(I11&lt;0,1,0)</f>
      </c>
      <c r="L11" s="25">
        <f>IF(K11=1,0,IF(I11&lt;=14,1,0))</f>
      </c>
      <c r="M11" s="25">
        <f>SUM($K$5:K11)</f>
      </c>
    </row>
    <row r="12" spans="1:13" x14ac:dyDescent="0.25">
      <c r="A12" s="21">
        <f>'Asset Register'!A9</f>
      </c>
      <c r="B12" s="18">
        <f>'Asset Register'!B9</f>
      </c>
      <c r="C12" s="24">
        <f>'Asset Register'!C9</f>
      </c>
      <c r="D12" s="18">
        <f>'Asset Register'!D9</f>
      </c>
      <c r="E12" s="21">
        <f>'Asset Register'!E9</f>
      </c>
      <c r="F12" s="25">
        <f>'Asset Register'!F9</f>
      </c>
      <c r="G12" s="26">
        <f>'Asset Register'!G9</f>
      </c>
      <c r="H12" s="26">
        <f>G12+F12</f>
      </c>
      <c r="I12" s="25">
        <f>H12-$B$2</f>
      </c>
      <c r="J12" s="27">
        <f>IF(K12=1,"Overdue",IF(L12=1,"Due Soon","On Track"))</f>
      </c>
      <c r="K12" s="25">
        <f>IF(I12&lt;0,1,0)</f>
      </c>
      <c r="L12" s="25">
        <f>IF(K12=1,0,IF(I12&lt;=14,1,0))</f>
      </c>
      <c r="M12" s="25">
        <f>SUM($K$5:K12)</f>
      </c>
    </row>
  </sheetData>
  <mergeCells count="1">
    <mergeCell ref="A1:M1"/>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pane ySplit="3" topLeftCell="A4" activePane="bottomLeft" state="frozen"/>
      <selection pane="bottomLeft"/>
    </sheetView>
  </sheetViews>
  <sheetFormatPr defaultRowHeight="15" outlineLevelRow="0" outlineLevelCol="0" x14ac:dyDescent="55"/>
  <cols>
    <col min="1" max="1" width="13" customWidth="1"/>
    <col min="2" max="2" width="24" customWidth="1"/>
    <col min="3" max="5" width="15" customWidth="1"/>
    <col min="6" max="8" width="13" customWidth="1"/>
    <col min="9" max="9" width="12" customWidth="1"/>
    <col min="10" max="10" width="15" customWidth="1"/>
  </cols>
  <sheetData>
    <row r="1" ht="30" customHeight="1" spans="1:10" x14ac:dyDescent="0.25">
      <c r="A1" s="2" t="s">
        <v>148</v>
      </c>
      <c r="B1" s="2"/>
      <c r="C1" s="2"/>
      <c r="D1" s="2"/>
      <c r="E1" s="2"/>
      <c r="F1" s="2"/>
      <c r="G1" s="2"/>
      <c r="H1" s="2"/>
      <c r="I1" s="2"/>
      <c r="J1" s="2"/>
    </row>
    <row r="2" spans="2:2" x14ac:dyDescent="0.25">
      <c r="B2" s="2"/>
    </row>
    <row r="3" ht="30" customHeight="1" spans="1:10" x14ac:dyDescent="0.25">
      <c r="A3" s="11" t="s">
        <v>32</v>
      </c>
      <c r="B3" s="11" t="s">
        <v>33</v>
      </c>
      <c r="C3" s="11" t="s">
        <v>149</v>
      </c>
      <c r="D3" s="11" t="s">
        <v>150</v>
      </c>
      <c r="E3" s="11" t="s">
        <v>151</v>
      </c>
      <c r="F3" s="11" t="s">
        <v>92</v>
      </c>
      <c r="G3" s="11" t="s">
        <v>93</v>
      </c>
      <c r="H3" s="11" t="s">
        <v>94</v>
      </c>
      <c r="I3" s="11" t="s">
        <v>152</v>
      </c>
      <c r="J3" s="11" t="s">
        <v>39</v>
      </c>
    </row>
    <row r="4" spans="1:10" x14ac:dyDescent="0.25">
      <c r="A4" s="21">
        <f>'Asset Register'!A2</f>
      </c>
      <c r="B4" s="18">
        <f>'Asset Register'!B2</f>
      </c>
      <c r="C4" s="28">
        <f>SUMIFS('Maintenance Log'!$H$4:$H$17,'Maintenance Log'!$B$4:$B$17,$A4,'Maintenance Log'!$F$4:$F$17,"Yes")</f>
      </c>
      <c r="D4" s="28">
        <f>SUMIFS('Maintenance Log'!$H$4:$H$17,'Maintenance Log'!$B$4:$B$17,$A4,'Maintenance Log'!$F$4:$F$17,"No")</f>
      </c>
      <c r="E4" s="28">
        <f>C4+D4</f>
      </c>
      <c r="F4" s="29">
        <f>SUMIF('Maintenance Log'!$B$4:$B$17,$A4,'Maintenance Log'!$I$4:$I$17)</f>
      </c>
      <c r="G4" s="29">
        <f>SUMIF('Maintenance Log'!$B$4:$B$17,$A4,'Maintenance Log'!$J$4:$J$17)</f>
      </c>
      <c r="H4" s="29">
        <f>F4+G4</f>
      </c>
      <c r="I4" s="25">
        <f>SUMIF('Maintenance Log'!$B$4:$B$17,$A4,'Maintenance Log'!$M$4:$M$17)</f>
      </c>
      <c r="J4" s="28">
        <f>'Asset Register'!H2</f>
      </c>
    </row>
    <row r="5" spans="1:10" x14ac:dyDescent="0.25">
      <c r="A5" s="21">
        <f>'Asset Register'!A3</f>
      </c>
      <c r="B5" s="18">
        <f>'Asset Register'!B3</f>
      </c>
      <c r="C5" s="28">
        <f>SUMIFS('Maintenance Log'!$H$4:$H$17,'Maintenance Log'!$B$4:$B$17,$A5,'Maintenance Log'!$F$4:$F$17,"Yes")</f>
      </c>
      <c r="D5" s="28">
        <f>SUMIFS('Maintenance Log'!$H$4:$H$17,'Maintenance Log'!$B$4:$B$17,$A5,'Maintenance Log'!$F$4:$F$17,"No")</f>
      </c>
      <c r="E5" s="28">
        <f>C5+D5</f>
      </c>
      <c r="F5" s="29">
        <f>SUMIF('Maintenance Log'!$B$4:$B$17,$A5,'Maintenance Log'!$I$4:$I$17)</f>
      </c>
      <c r="G5" s="29">
        <f>SUMIF('Maintenance Log'!$B$4:$B$17,$A5,'Maintenance Log'!$J$4:$J$17)</f>
      </c>
      <c r="H5" s="29">
        <f>F5+G5</f>
      </c>
      <c r="I5" s="25">
        <f>SUMIF('Maintenance Log'!$B$4:$B$17,$A5,'Maintenance Log'!$M$4:$M$17)</f>
      </c>
      <c r="J5" s="28">
        <f>'Asset Register'!H3</f>
      </c>
    </row>
    <row r="6" spans="1:10" x14ac:dyDescent="0.25">
      <c r="A6" s="21">
        <f>'Asset Register'!A4</f>
      </c>
      <c r="B6" s="18">
        <f>'Asset Register'!B4</f>
      </c>
      <c r="C6" s="28">
        <f>SUMIFS('Maintenance Log'!$H$4:$H$17,'Maintenance Log'!$B$4:$B$17,$A6,'Maintenance Log'!$F$4:$F$17,"Yes")</f>
      </c>
      <c r="D6" s="28">
        <f>SUMIFS('Maintenance Log'!$H$4:$H$17,'Maintenance Log'!$B$4:$B$17,$A6,'Maintenance Log'!$F$4:$F$17,"No")</f>
      </c>
      <c r="E6" s="28">
        <f>C6+D6</f>
      </c>
      <c r="F6" s="29">
        <f>SUMIF('Maintenance Log'!$B$4:$B$17,$A6,'Maintenance Log'!$I$4:$I$17)</f>
      </c>
      <c r="G6" s="29">
        <f>SUMIF('Maintenance Log'!$B$4:$B$17,$A6,'Maintenance Log'!$J$4:$J$17)</f>
      </c>
      <c r="H6" s="29">
        <f>F6+G6</f>
      </c>
      <c r="I6" s="25">
        <f>SUMIF('Maintenance Log'!$B$4:$B$17,$A6,'Maintenance Log'!$M$4:$M$17)</f>
      </c>
      <c r="J6" s="28">
        <f>'Asset Register'!H4</f>
      </c>
    </row>
    <row r="7" spans="1:10" x14ac:dyDescent="0.25">
      <c r="A7" s="21">
        <f>'Asset Register'!A5</f>
      </c>
      <c r="B7" s="18">
        <f>'Asset Register'!B5</f>
      </c>
      <c r="C7" s="28">
        <f>SUMIFS('Maintenance Log'!$H$4:$H$17,'Maintenance Log'!$B$4:$B$17,$A7,'Maintenance Log'!$F$4:$F$17,"Yes")</f>
      </c>
      <c r="D7" s="28">
        <f>SUMIFS('Maintenance Log'!$H$4:$H$17,'Maintenance Log'!$B$4:$B$17,$A7,'Maintenance Log'!$F$4:$F$17,"No")</f>
      </c>
      <c r="E7" s="28">
        <f>C7+D7</f>
      </c>
      <c r="F7" s="29">
        <f>SUMIF('Maintenance Log'!$B$4:$B$17,$A7,'Maintenance Log'!$I$4:$I$17)</f>
      </c>
      <c r="G7" s="29">
        <f>SUMIF('Maintenance Log'!$B$4:$B$17,$A7,'Maintenance Log'!$J$4:$J$17)</f>
      </c>
      <c r="H7" s="29">
        <f>F7+G7</f>
      </c>
      <c r="I7" s="25">
        <f>SUMIF('Maintenance Log'!$B$4:$B$17,$A7,'Maintenance Log'!$M$4:$M$17)</f>
      </c>
      <c r="J7" s="28">
        <f>'Asset Register'!H5</f>
      </c>
    </row>
    <row r="8" spans="1:10" x14ac:dyDescent="0.25">
      <c r="A8" s="21">
        <f>'Asset Register'!A6</f>
      </c>
      <c r="B8" s="18">
        <f>'Asset Register'!B6</f>
      </c>
      <c r="C8" s="28">
        <f>SUMIFS('Maintenance Log'!$H$4:$H$17,'Maintenance Log'!$B$4:$B$17,$A8,'Maintenance Log'!$F$4:$F$17,"Yes")</f>
      </c>
      <c r="D8" s="28">
        <f>SUMIFS('Maintenance Log'!$H$4:$H$17,'Maintenance Log'!$B$4:$B$17,$A8,'Maintenance Log'!$F$4:$F$17,"No")</f>
      </c>
      <c r="E8" s="28">
        <f>C8+D8</f>
      </c>
      <c r="F8" s="29">
        <f>SUMIF('Maintenance Log'!$B$4:$B$17,$A8,'Maintenance Log'!$I$4:$I$17)</f>
      </c>
      <c r="G8" s="29">
        <f>SUMIF('Maintenance Log'!$B$4:$B$17,$A8,'Maintenance Log'!$J$4:$J$17)</f>
      </c>
      <c r="H8" s="29">
        <f>F8+G8</f>
      </c>
      <c r="I8" s="25">
        <f>SUMIF('Maintenance Log'!$B$4:$B$17,$A8,'Maintenance Log'!$M$4:$M$17)</f>
      </c>
      <c r="J8" s="28">
        <f>'Asset Register'!H6</f>
      </c>
    </row>
    <row r="9" spans="1:10" x14ac:dyDescent="0.25">
      <c r="A9" s="21">
        <f>'Asset Register'!A7</f>
      </c>
      <c r="B9" s="18">
        <f>'Asset Register'!B7</f>
      </c>
      <c r="C9" s="28">
        <f>SUMIFS('Maintenance Log'!$H$4:$H$17,'Maintenance Log'!$B$4:$B$17,$A9,'Maintenance Log'!$F$4:$F$17,"Yes")</f>
      </c>
      <c r="D9" s="28">
        <f>SUMIFS('Maintenance Log'!$H$4:$H$17,'Maintenance Log'!$B$4:$B$17,$A9,'Maintenance Log'!$F$4:$F$17,"No")</f>
      </c>
      <c r="E9" s="28">
        <f>C9+D9</f>
      </c>
      <c r="F9" s="29">
        <f>SUMIF('Maintenance Log'!$B$4:$B$17,$A9,'Maintenance Log'!$I$4:$I$17)</f>
      </c>
      <c r="G9" s="29">
        <f>SUMIF('Maintenance Log'!$B$4:$B$17,$A9,'Maintenance Log'!$J$4:$J$17)</f>
      </c>
      <c r="H9" s="29">
        <f>F9+G9</f>
      </c>
      <c r="I9" s="25">
        <f>SUMIF('Maintenance Log'!$B$4:$B$17,$A9,'Maintenance Log'!$M$4:$M$17)</f>
      </c>
      <c r="J9" s="28">
        <f>'Asset Register'!H7</f>
      </c>
    </row>
    <row r="10" spans="1:10" x14ac:dyDescent="0.25">
      <c r="A10" s="21">
        <f>'Asset Register'!A8</f>
      </c>
      <c r="B10" s="18">
        <f>'Asset Register'!B8</f>
      </c>
      <c r="C10" s="28">
        <f>SUMIFS('Maintenance Log'!$H$4:$H$17,'Maintenance Log'!$B$4:$B$17,$A10,'Maintenance Log'!$F$4:$F$17,"Yes")</f>
      </c>
      <c r="D10" s="28">
        <f>SUMIFS('Maintenance Log'!$H$4:$H$17,'Maintenance Log'!$B$4:$B$17,$A10,'Maintenance Log'!$F$4:$F$17,"No")</f>
      </c>
      <c r="E10" s="28">
        <f>C10+D10</f>
      </c>
      <c r="F10" s="29">
        <f>SUMIF('Maintenance Log'!$B$4:$B$17,$A10,'Maintenance Log'!$I$4:$I$17)</f>
      </c>
      <c r="G10" s="29">
        <f>SUMIF('Maintenance Log'!$B$4:$B$17,$A10,'Maintenance Log'!$J$4:$J$17)</f>
      </c>
      <c r="H10" s="29">
        <f>F10+G10</f>
      </c>
      <c r="I10" s="25">
        <f>SUMIF('Maintenance Log'!$B$4:$B$17,$A10,'Maintenance Log'!$M$4:$M$17)</f>
      </c>
      <c r="J10" s="28">
        <f>'Asset Register'!H8</f>
      </c>
    </row>
    <row r="11" spans="1:10" x14ac:dyDescent="0.25">
      <c r="A11" s="21">
        <f>'Asset Register'!A9</f>
      </c>
      <c r="B11" s="18">
        <f>'Asset Register'!B9</f>
      </c>
      <c r="C11" s="28">
        <f>SUMIFS('Maintenance Log'!$H$4:$H$17,'Maintenance Log'!$B$4:$B$17,$A11,'Maintenance Log'!$F$4:$F$17,"Yes")</f>
      </c>
      <c r="D11" s="28">
        <f>SUMIFS('Maintenance Log'!$H$4:$H$17,'Maintenance Log'!$B$4:$B$17,$A11,'Maintenance Log'!$F$4:$F$17,"No")</f>
      </c>
      <c r="E11" s="28">
        <f>C11+D11</f>
      </c>
      <c r="F11" s="29">
        <f>SUMIF('Maintenance Log'!$B$4:$B$17,$A11,'Maintenance Log'!$I$4:$I$17)</f>
      </c>
      <c r="G11" s="29">
        <f>SUMIF('Maintenance Log'!$B$4:$B$17,$A11,'Maintenance Log'!$J$4:$J$17)</f>
      </c>
      <c r="H11" s="29">
        <f>F11+G11</f>
      </c>
      <c r="I11" s="25">
        <f>SUMIF('Maintenance Log'!$B$4:$B$17,$A11,'Maintenance Log'!$M$4:$M$17)</f>
      </c>
      <c r="J11" s="28">
        <f>'Asset Register'!H9</f>
      </c>
    </row>
  </sheetData>
  <mergeCells count="1">
    <mergeCell ref="A1:J1"/>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howGridLines="0"/>
  </sheetViews>
  <sheetFormatPr defaultRowHeight="15" outlineLevelRow="0" outlineLevelCol="0" x14ac:dyDescent="55"/>
  <cols>
    <col min="1" max="1" width="28" customWidth="1"/>
    <col min="2" max="2" width="24" customWidth="1"/>
    <col min="3" max="4" width="18" customWidth="1"/>
    <col min="5" max="5" width="16" customWidth="1"/>
    <col min="6" max="6" width="20" customWidth="1"/>
  </cols>
  <sheetData>
    <row r="1" spans="1:6" x14ac:dyDescent="0.25">
      <c r="A1" s="1" t="s">
        <v>0</v>
      </c>
      <c r="B1" s="1"/>
      <c r="C1" s="1"/>
      <c r="D1" s="1"/>
      <c r="E1" s="1"/>
      <c r="F1" s="1"/>
    </row>
    <row r="2" spans="1:6" x14ac:dyDescent="0.25">
      <c r="A2" s="2"/>
      <c r="B2" s="2"/>
      <c r="C2" s="2"/>
      <c r="F2" s="2"/>
    </row>
    <row r="3" spans="1:6" x14ac:dyDescent="0.25">
      <c r="A3" s="5" t="s">
        <v>153</v>
      </c>
      <c r="B3" s="30">
        <f>'Schedule'!$B$2</f>
      </c>
      <c r="C3" s="2"/>
      <c r="F3" s="2"/>
    </row>
    <row r="4" spans="1:6" x14ac:dyDescent="0.25">
      <c r="A4" s="2"/>
      <c r="B4" s="2"/>
      <c r="C4" s="2"/>
      <c r="F4" s="2"/>
    </row>
    <row r="5" spans="1:6" x14ac:dyDescent="0.25">
      <c r="A5" s="3" t="s">
        <v>154</v>
      </c>
      <c r="B5" s="3"/>
      <c r="C5" s="3"/>
      <c r="D5" s="3"/>
      <c r="E5" s="3"/>
      <c r="F5" s="3"/>
    </row>
    <row r="6" ht="30" customHeight="1" spans="1:6" x14ac:dyDescent="0.25">
      <c r="A6" s="11" t="s">
        <v>155</v>
      </c>
      <c r="B6" s="11" t="s">
        <v>156</v>
      </c>
      <c r="C6" s="11" t="s">
        <v>157</v>
      </c>
      <c r="F6" s="2"/>
    </row>
    <row r="7" spans="1:6" x14ac:dyDescent="0.25">
      <c r="A7" s="5" t="s">
        <v>158</v>
      </c>
      <c r="B7" s="31">
        <f>8</f>
      </c>
      <c r="C7" s="7" t="s">
        <v>159</v>
      </c>
      <c r="D7" s="7"/>
      <c r="E7" s="7"/>
      <c r="F7" s="7"/>
    </row>
    <row r="8" spans="1:6" x14ac:dyDescent="0.25">
      <c r="A8" s="5" t="s">
        <v>160</v>
      </c>
      <c r="B8" s="31">
        <f>SUM('Schedule'!$K$5:$K$12)</f>
      </c>
      <c r="C8" s="7" t="s">
        <v>161</v>
      </c>
      <c r="D8" s="7"/>
      <c r="E8" s="7"/>
      <c r="F8" s="7"/>
    </row>
    <row r="9" spans="1:6" x14ac:dyDescent="0.25">
      <c r="A9" s="5" t="s">
        <v>162</v>
      </c>
      <c r="B9" s="31">
        <f>SUM('Schedule'!$L$5:$L$12)</f>
      </c>
      <c r="C9" s="7" t="s">
        <v>163</v>
      </c>
      <c r="D9" s="7"/>
      <c r="E9" s="7"/>
      <c r="F9" s="7"/>
    </row>
    <row r="10" spans="1:6" x14ac:dyDescent="0.25">
      <c r="A10" s="5" t="s">
        <v>164</v>
      </c>
      <c r="B10" s="32">
        <f>SUM('Downtime Summary'!$E$4:$E$11)</f>
      </c>
      <c r="C10" s="7" t="s">
        <v>165</v>
      </c>
      <c r="D10" s="7"/>
      <c r="E10" s="7"/>
      <c r="F10" s="7"/>
    </row>
    <row r="11" spans="1:6" x14ac:dyDescent="0.25">
      <c r="A11" s="5" t="s">
        <v>166</v>
      </c>
      <c r="B11" s="32">
        <f>SUM('Downtime Summary'!$D$4:$D$11)</f>
      </c>
      <c r="C11" s="7" t="s">
        <v>167</v>
      </c>
      <c r="D11" s="7"/>
      <c r="E11" s="7"/>
      <c r="F11" s="7"/>
    </row>
    <row r="12" spans="1:6" x14ac:dyDescent="0.25">
      <c r="A12" s="5" t="s">
        <v>168</v>
      </c>
      <c r="B12" s="33">
        <f>SUM('Downtime Summary'!$H$4:$H$11)</f>
      </c>
      <c r="C12" s="7" t="s">
        <v>169</v>
      </c>
      <c r="D12" s="7"/>
      <c r="E12" s="7"/>
      <c r="F12" s="7"/>
    </row>
    <row r="13" spans="1:6" x14ac:dyDescent="0.25">
      <c r="A13" s="2"/>
      <c r="B13" s="2"/>
      <c r="C13" s="2"/>
      <c r="F13" s="2"/>
    </row>
    <row r="14" spans="1:6" x14ac:dyDescent="0.25">
      <c r="A14" s="3" t="s">
        <v>170</v>
      </c>
      <c r="B14" s="3"/>
      <c r="C14" s="3"/>
      <c r="D14" s="3"/>
      <c r="E14" s="3"/>
      <c r="F14" s="3"/>
    </row>
    <row r="15" ht="30" customHeight="1" spans="1:6" x14ac:dyDescent="0.25">
      <c r="A15" s="11" t="s">
        <v>171</v>
      </c>
      <c r="B15" s="11" t="s">
        <v>172</v>
      </c>
      <c r="C15" s="11" t="s">
        <v>91</v>
      </c>
      <c r="D15" s="11" t="s">
        <v>173</v>
      </c>
      <c r="F15" s="2"/>
    </row>
    <row r="16" spans="1:6" x14ac:dyDescent="0.25">
      <c r="A16" s="34">
        <v>1</v>
      </c>
      <c r="B16" s="35">
        <f>INDEX('Downtime Summary'!$B$4:$B$11,MATCH(C16,'Downtime Summary'!$E$4:$E$11,0))</f>
      </c>
      <c r="C16" s="36">
        <f>LARGE('Downtime Summary'!$E$4:$E$11,1)</f>
      </c>
      <c r="D16" s="37">
        <f>INDEX('Downtime Summary'!$H$4:$H$11,MATCH(B16,'Downtime Summary'!$B$4:$B$11,0))</f>
      </c>
      <c r="F16" s="2"/>
    </row>
    <row r="17" spans="1:6" x14ac:dyDescent="0.25">
      <c r="A17" s="34">
        <v>2</v>
      </c>
      <c r="B17" s="35">
        <f>INDEX('Downtime Summary'!$B$4:$B$11,MATCH(C17,'Downtime Summary'!$E$4:$E$11,0))</f>
      </c>
      <c r="C17" s="36">
        <f>LARGE('Downtime Summary'!$E$4:$E$11,2)</f>
      </c>
      <c r="D17" s="37">
        <f>INDEX('Downtime Summary'!$H$4:$H$11,MATCH(B17,'Downtime Summary'!$B$4:$B$11,0))</f>
      </c>
      <c r="F17" s="2"/>
    </row>
    <row r="18" spans="1:6" x14ac:dyDescent="0.25">
      <c r="A18" s="34">
        <v>3</v>
      </c>
      <c r="B18" s="35">
        <f>INDEX('Downtime Summary'!$B$4:$B$11,MATCH(C18,'Downtime Summary'!$E$4:$E$11,0))</f>
      </c>
      <c r="C18" s="36">
        <f>LARGE('Downtime Summary'!$E$4:$E$11,3)</f>
      </c>
      <c r="D18" s="37">
        <f>INDEX('Downtime Summary'!$H$4:$H$11,MATCH(B18,'Downtime Summary'!$B$4:$B$11,0))</f>
      </c>
      <c r="F18" s="2"/>
    </row>
    <row r="19" spans="1:6" x14ac:dyDescent="0.25">
      <c r="A19" s="2"/>
      <c r="B19" s="2"/>
      <c r="C19" s="2"/>
      <c r="F19" s="2"/>
    </row>
    <row r="20" spans="1:6" x14ac:dyDescent="0.25">
      <c r="A20" s="3" t="s">
        <v>174</v>
      </c>
      <c r="B20" s="3"/>
      <c r="C20" s="3"/>
      <c r="D20" s="3"/>
      <c r="E20" s="3"/>
      <c r="F20" s="3"/>
    </row>
    <row r="21" ht="30" customHeight="1" spans="1:6" x14ac:dyDescent="0.25">
      <c r="A21" s="11" t="s">
        <v>32</v>
      </c>
      <c r="B21" s="11" t="s">
        <v>172</v>
      </c>
      <c r="C21" s="11" t="s">
        <v>36</v>
      </c>
      <c r="D21" s="11" t="s">
        <v>142</v>
      </c>
      <c r="E21" s="11" t="s">
        <v>144</v>
      </c>
      <c r="F21" s="2"/>
    </row>
    <row r="22" spans="1:6" x14ac:dyDescent="0.25">
      <c r="A22" s="38">
        <f>INDEX('Schedule'!$A$5:$A$12,MATCH(1,'Schedule'!$M$5:$M$12,0))</f>
      </c>
      <c r="B22" s="18">
        <f>INDEX('Schedule'!$B$5:$B$12,MATCH(1,'Schedule'!$M$5:$M$12,0))</f>
      </c>
      <c r="C22" s="38">
        <f>INDEX('Schedule'!$E$5:$E$12,MATCH(1,'Schedule'!$M$5:$M$12,0))</f>
      </c>
      <c r="D22" s="26">
        <f>INDEX('Schedule'!$H$5:$H$12,MATCH(1,'Schedule'!$M$5:$M$12,0))</f>
      </c>
      <c r="E22" s="21">
        <f>INDEX('Schedule'!$J$5:$J$12,MATCH(1,'Schedule'!$M$5:$M$12,0))</f>
      </c>
      <c r="F22" s="2"/>
    </row>
    <row r="23" spans="1:6" x14ac:dyDescent="0.25">
      <c r="A23" s="38">
        <f>INDEX('Schedule'!$A$5:$A$12,MATCH(2,'Schedule'!$M$5:$M$12,0))</f>
      </c>
      <c r="B23" s="18">
        <f>INDEX('Schedule'!$B$5:$B$12,MATCH(2,'Schedule'!$M$5:$M$12,0))</f>
      </c>
      <c r="C23" s="38">
        <f>INDEX('Schedule'!$E$5:$E$12,MATCH(2,'Schedule'!$M$5:$M$12,0))</f>
      </c>
      <c r="D23" s="26">
        <f>INDEX('Schedule'!$H$5:$H$12,MATCH(2,'Schedule'!$M$5:$M$12,0))</f>
      </c>
      <c r="E23" s="21">
        <f>INDEX('Schedule'!$J$5:$J$12,MATCH(2,'Schedule'!$M$5:$M$12,0))</f>
      </c>
      <c r="F23" s="2"/>
    </row>
    <row r="24" spans="1:6" x14ac:dyDescent="0.25">
      <c r="A24" s="38">
        <f>INDEX('Schedule'!$A$5:$A$12,MATCH(3,'Schedule'!$M$5:$M$12,0))</f>
      </c>
      <c r="B24" s="18">
        <f>INDEX('Schedule'!$B$5:$B$12,MATCH(3,'Schedule'!$M$5:$M$12,0))</f>
      </c>
      <c r="C24" s="38">
        <f>INDEX('Schedule'!$E$5:$E$12,MATCH(3,'Schedule'!$M$5:$M$12,0))</f>
      </c>
      <c r="D24" s="26">
        <f>INDEX('Schedule'!$H$5:$H$12,MATCH(3,'Schedule'!$M$5:$M$12,0))</f>
      </c>
      <c r="E24" s="21">
        <f>INDEX('Schedule'!$J$5:$J$12,MATCH(3,'Schedule'!$M$5:$M$12,0))</f>
      </c>
      <c r="F24" s="2"/>
    </row>
    <row r="25" spans="1:6" x14ac:dyDescent="0.25">
      <c r="A25" s="2"/>
      <c r="B25" s="2"/>
      <c r="C25" s="2"/>
      <c r="F25" s="2"/>
    </row>
    <row r="26" spans="1:6" x14ac:dyDescent="0.25">
      <c r="A26" s="2"/>
      <c r="B26" s="2"/>
      <c r="C26" s="2"/>
      <c r="F26" s="2"/>
    </row>
    <row r="27" ht="30" customHeight="1" spans="1:6" x14ac:dyDescent="0.25">
      <c r="A27" s="39" t="s">
        <v>31</v>
      </c>
      <c r="B27" s="39"/>
      <c r="C27" s="39"/>
      <c r="D27" s="39"/>
      <c r="E27" s="39"/>
      <c r="F27" s="39"/>
    </row>
  </sheetData>
  <mergeCells count="11">
    <mergeCell ref="A1:F1"/>
    <mergeCell ref="A5:F5"/>
    <mergeCell ref="C7:F7"/>
    <mergeCell ref="C8:F8"/>
    <mergeCell ref="C9:F9"/>
    <mergeCell ref="C10:F10"/>
    <mergeCell ref="C11:F11"/>
    <mergeCell ref="C12:F12"/>
    <mergeCell ref="A14:F14"/>
    <mergeCell ref="A20:F20"/>
    <mergeCell ref="A27:F27"/>
  </mergeCells>
  <hyperlinks>
    <hyperlink ref="A27"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Asset Register</vt:lpstr>
      <vt:lpstr>Maintenance Log</vt:lpstr>
      <vt:lpstr>Schedule</vt:lpstr>
      <vt:lpstr>Downtime Summary</vt:lpstr>
      <vt:lpstr>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2026-07-29T11:49:49Z</dcterms:created>
  <dcterms:modified xsi:type="dcterms:W3CDTF">2026-07-29T11:49:49Z</dcterms:modified>
</cp:coreProperties>
</file>