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Project Setup" state="visible" r:id="rId5"/>
    <sheet sheetId="3" name="Budget" state="visible" r:id="rId6"/>
    <sheet sheetId="4" name="Costs" state="visible" r:id="rId7"/>
    <sheet sheetId="5" name="Forecast to Complete" state="visible" r:id="rId8"/>
    <sheet sheetId="6" name="Project Summary" state="visible" r:id="rId9"/>
  </sheets>
  <calcPr calcId="171027"/>
</workbook>
</file>

<file path=xl/sharedStrings.xml><?xml version="1.0" encoding="utf-8"?>
<sst xmlns="http://schemas.openxmlformats.org/spreadsheetml/2006/main" count="255" uniqueCount="151">
  <si>
    <t>Project Budget Template</t>
  </si>
  <si>
    <t>Purpose</t>
  </si>
  <si>
    <t>This workbook tracks a project budget from planned budget to actual costs, committed costs, estimate-to-complete, estimate-at-completion, and a one-page financial summary. Replace the synthetic project, budget lines, cost log, and forecast inputs with your own project data; the workbook recalculates the variance and dashboard automatically.</t>
  </si>
  <si>
    <t>Clean-room disclosure</t>
  </si>
  <si>
    <t>Clean-room disclosure: every formula, layout, and sample figure in this workbook was authored from scratch for excel.tv. No vendor workbook, template, branding, report, connector behavior, or sample dataset was downloaded, inspected, or adapted in building this file. All project names, people, descriptions, and dollar amounts shown are synthetic and for illustration only.</t>
  </si>
  <si>
    <t>What’s in this workbook</t>
  </si>
  <si>
    <t>Project Setup</t>
  </si>
  <si>
    <t>Project metadata, dates, contingency percentage, and review threshold used by the rest of the workbook.</t>
  </si>
  <si>
    <t>Budget</t>
  </si>
  <si>
    <t>The approved baseline budget by phase and category, with formulas that pull actual and committed spend from the Costs sheet.</t>
  </si>
  <si>
    <t>Costs</t>
  </si>
  <si>
    <t>A transaction-style cost log. Enter one actual or committed cost per row with date, phase, category, type, description, amount, and status.</t>
  </si>
  <si>
    <t>Forecast to Complete</t>
  </si>
  <si>
    <t>Combines original budget, actuals, committed costs, and an editable estimate-to-complete input to calculate EAC and variance at completion.</t>
  </si>
  <si>
    <t>Project Summary</t>
  </si>
  <si>
    <t>Dashboard-style output: total budget, actuals, commitments, ETC, EAC, variance, phase rollups, and the three largest category variances.</t>
  </si>
  <si>
    <t>How to use this workbook</t>
  </si>
  <si>
    <t>1. Open Project Setup and replace the sample project name, sponsor, project manager, dates, status, contingency percentage, and review threshold.</t>
  </si>
  <si>
    <t>2. Open Budget and replace the phase/category rows with your own approved budget lines. Keep each category unique unless you also adjust the lookup formulas.</t>
  </si>
  <si>
    <t>3. Open Costs and enter every actual invoice, internal charge, or committed purchase order as one row. Use the Phase, Category, Cost Type, and Status dropdowns to keep the formulas consistent.</t>
  </si>
  <si>
    <t>4. Open Forecast to Complete and update the ETC Input column with the remaining spend you still expect for each category. Actual and committed amounts flow in from the Budget and Costs sheets.</t>
  </si>
  <si>
    <t>5. Open Project Summary to review total estimate at completion, variance against the baseline budget, variance after contingency, phase-level rollups, and the three largest variance categories.</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</si>
  <si>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</si>
  <si>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</si>
  <si>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</si>
  <si>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</si>
  <si>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</si>
  <si>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</si>
  <si>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SUMIFS, IF, IFERROR, INDEX, MATCH, ABS, ROUND, LARGE, and arithmetic) is natively supported in Google Sheets, so no formula substitutions are required. Dropdown data validation for phase, category, cost type, status, and project status also carries over.</t>
  </si>
  <si>
    <t>Limitations</t>
  </si>
  <si>
    <t>The sample model assumes each budget category is unique and appears once in Budget and Forecast to Complete. If your project needs duplicate category names under different phases, use a combined phase/category key or expand the SUMIFS criteria before entering real data. The forecast is not a cash-flow model; it tracks cost-at-completion, not payment timing. The top-3 variance ranking uses LARGE + MATCH, which returns the first matching category when two categories have the same absolute variance. Contingency is shown as a management reserve on Project Summary; it does not automatically increase each category budget.</t>
  </si>
  <si>
    <t>★ Free template from Excel.TV — get more free Excel &amp; Google Sheets templates →</t>
  </si>
  <si>
    <t>Field</t>
  </si>
  <si>
    <t>Input</t>
  </si>
  <si>
    <t>Notes</t>
  </si>
  <si>
    <t>Project Name</t>
  </si>
  <si>
    <t>Northstar Client Portal Launch</t>
  </si>
  <si>
    <t>Replace with the project or initiative name used in status reporting.</t>
  </si>
  <si>
    <t>Sponsor</t>
  </si>
  <si>
    <t>Operations Team</t>
  </si>
  <si>
    <t>Business owner accountable for funding and scope decisions.</t>
  </si>
  <si>
    <t>Project Manager</t>
  </si>
  <si>
    <t>Avery Lin</t>
  </si>
  <si>
    <t>Person maintaining this workbook and explaining the forecast.</t>
  </si>
  <si>
    <t>Start Date</t>
  </si>
  <si>
    <t>Planned or actual project start date.</t>
  </si>
  <si>
    <t>Target Finish Date</t>
  </si>
  <si>
    <t>Current planned finish date.</t>
  </si>
  <si>
    <t>Project Status</t>
  </si>
  <si>
    <t>In Progress</t>
  </si>
  <si>
    <t>Use Not Started, In Progress, At Risk, or Complete.</t>
  </si>
  <si>
    <t>Contingency %</t>
  </si>
  <si>
    <t>Management reserve shown separately on the summary sheet.</t>
  </si>
  <si>
    <t>Review Threshold</t>
  </si>
  <si>
    <t>Variance percent threshold used to label tight or over-forecast categories.</t>
  </si>
  <si>
    <t>Workbook rule: update blue input cells only. Yellow cells are formulas, and green cells are report outputs.</t>
  </si>
  <si>
    <t>Enter the approved budget by phase and category. Actual and committed costs are pulled from the Costs sheet, so this tab becomes the budget-vs-spend control table.</t>
  </si>
  <si>
    <t>Phase</t>
  </si>
  <si>
    <t>Category</t>
  </si>
  <si>
    <t>Owner</t>
  </si>
  <si>
    <t>Original Budget</t>
  </si>
  <si>
    <t>Actual Spend</t>
  </si>
  <si>
    <t>Committed</t>
  </si>
  <si>
    <t>Remaining Budget</t>
  </si>
  <si>
    <t>% Used</t>
  </si>
  <si>
    <t>Status</t>
  </si>
  <si>
    <t>Discovery</t>
  </si>
  <si>
    <t>Research</t>
  </si>
  <si>
    <t>Product</t>
  </si>
  <si>
    <t>Customer interviews, workflow review, and requirements synthesis.</t>
  </si>
  <si>
    <t>Stakeholder Workshops</t>
  </si>
  <si>
    <t>Operations</t>
  </si>
  <si>
    <t>Working sessions with the implementation team and department leads.</t>
  </si>
  <si>
    <t>Design</t>
  </si>
  <si>
    <t>UX Design</t>
  </si>
  <si>
    <t>Wireframes, prototype review, and usability revisions.</t>
  </si>
  <si>
    <t>Creative Direction</t>
  </si>
  <si>
    <t>Visual design, icon set, and launch-ready interface polish.</t>
  </si>
  <si>
    <t>Build</t>
  </si>
  <si>
    <t>Engineering Labor</t>
  </si>
  <si>
    <t>Engineering</t>
  </si>
  <si>
    <t>Application build, integrations, permissions, and deployment support.</t>
  </si>
  <si>
    <t>Software Tools</t>
  </si>
  <si>
    <t>Temporary development tooling, testing utilities, and sandbox licenses.</t>
  </si>
  <si>
    <t>QA Testing</t>
  </si>
  <si>
    <t>Quality</t>
  </si>
  <si>
    <t>Regression testing, accessibility checks, and launch acceptance testing.</t>
  </si>
  <si>
    <t>Launch</t>
  </si>
  <si>
    <t>Training</t>
  </si>
  <si>
    <t>Enablement</t>
  </si>
  <si>
    <t>Admin training, internal job aids, and live handoff sessions.</t>
  </si>
  <si>
    <t>Launch Collateral</t>
  </si>
  <si>
    <t>Marketing</t>
  </si>
  <si>
    <t>Help-center articles, launch email sequence, and stakeholder materials.</t>
  </si>
  <si>
    <t>Project Management</t>
  </si>
  <si>
    <t>PMO</t>
  </si>
  <si>
    <t>Schedule coordination, status reporting, risk log, and budget governance.</t>
  </si>
  <si>
    <t>Baseline budget total</t>
  </si>
  <si>
    <t>Enter one project cost per row. Cost Type drives the formulas: Actual means already incurred; Committed means approved or contracted but not yet fully spent.</t>
  </si>
  <si>
    <t>Date</t>
  </si>
  <si>
    <t>Cost Type</t>
  </si>
  <si>
    <t>Description</t>
  </si>
  <si>
    <t>Amount</t>
  </si>
  <si>
    <t>Actual</t>
  </si>
  <si>
    <t>Interview planning and first research sprint</t>
  </si>
  <si>
    <t>Approved</t>
  </si>
  <si>
    <t>Two cross-functional workshop sessions</t>
  </si>
  <si>
    <t>Prototype design sprint</t>
  </si>
  <si>
    <t>Visual system and UI production pass</t>
  </si>
  <si>
    <t>Portal foundation and authentication work</t>
  </si>
  <si>
    <t>Sandbox and QA utility licenses</t>
  </si>
  <si>
    <t>First regression testing cycle</t>
  </si>
  <si>
    <t>Administrator training dry run</t>
  </si>
  <si>
    <t>PMO support through build checkpoint</t>
  </si>
  <si>
    <t>Remaining integration contract</t>
  </si>
  <si>
    <t>Final month of testing utilities</t>
  </si>
  <si>
    <t>Launch content package</t>
  </si>
  <si>
    <t>Facilitator support for go-live sessions</t>
  </si>
  <si>
    <t>Update ETC Input for the remaining spend you still expect. Actual and committed costs flow in from Budget/Costs; EAC and variance calculate automatically.</t>
  </si>
  <si>
    <t>ETC Input</t>
  </si>
  <si>
    <t>EAC</t>
  </si>
  <si>
    <t>Variance at Completion</t>
  </si>
  <si>
    <t>Variance %</t>
  </si>
  <si>
    <t>Abs Variance</t>
  </si>
  <si>
    <t>Forecast total</t>
  </si>
  <si>
    <t>Project Budget Summary</t>
  </si>
  <si>
    <t>Project</t>
  </si>
  <si>
    <t>Metric</t>
  </si>
  <si>
    <t>Approved baseline before contingency.</t>
  </si>
  <si>
    <t>Contingency Reserve</t>
  </si>
  <si>
    <t>Separate management reserve, not spread across categories.</t>
  </si>
  <si>
    <t>Approved Budget incl. Contingency</t>
  </si>
  <si>
    <t>Baseline plus contingency reserve.</t>
  </si>
  <si>
    <t>Costs already incurred.</t>
  </si>
  <si>
    <t>Committed Costs</t>
  </si>
  <si>
    <t>Approved or contracted costs not fully spent yet.</t>
  </si>
  <si>
    <t>Estimate to Complete</t>
  </si>
  <si>
    <t>Remaining forecast entered by the project owner.</t>
  </si>
  <si>
    <t>Estimate at Completion</t>
  </si>
  <si>
    <t>Actual plus committed plus remaining ETC.</t>
  </si>
  <si>
    <t>Variance vs. Original Budget</t>
  </si>
  <si>
    <t>Positive is under budget; negative is over budget.</t>
  </si>
  <si>
    <t>Remaining After Contingency</t>
  </si>
  <si>
    <t>Positive means contingency still covers the forecast.</t>
  </si>
  <si>
    <t>Phase rollup</t>
  </si>
  <si>
    <t>Actual + Committed</t>
  </si>
  <si>
    <t>ETC</t>
  </si>
  <si>
    <t>Variance</t>
  </si>
  <si>
    <t>Top 3 variance categories (by absolute variance at completion)</t>
  </si>
  <si>
    <t>Rank</t>
  </si>
  <si>
    <t>Variance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</si>
</sst>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0%"/>
    <numFmt numFmtId="166" formatCode="$#,##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3">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left" vertical="center" wrapText="1"/>
    </xf>
    <xf numFmtId="164" fontId="0" fillId="2" borderId="1" xfId="0" applyNumberFormat="1" applyFill="1" applyBorder="1" applyAlignment="1">
      <alignment horizontal="center" vertical="center" wrapText="1"/>
    </xf>
    <xf numFmtId="165" fontId="0" fillId="2" borderId="1" xfId="0" applyNumberFormat="1" applyFill="1" applyBorder="1" applyAlignment="1">
      <alignment horizontal="left" vertical="center" wrapText="1"/>
    </xf>
    <xf numFmtId="0" fontId="7" fillId="4" borderId="0" xfId="0" applyFont="1" applyFill="1" applyAlignment="1">
      <alignment horizontal="center" vertical="center" wrapText="1"/>
    </xf>
    <xf numFmtId="0" fontId="0" fillId="2" borderId="1" xfId="0" applyFill="1" applyBorder="1" applyAlignment="1">
      <alignment vertical="center" wrapText="1"/>
    </xf>
    <xf numFmtId="166" fontId="0" fillId="2" borderId="1" xfId="0" applyNumberFormat="1" applyFill="1" applyBorder="1" applyAlignment="1">
      <alignment vertical="center"/>
    </xf>
    <xf numFmtId="166" fontId="0" fillId="3" borderId="1" xfId="0" applyNumberFormat="1" applyFill="1" applyBorder="1" applyAlignment="1">
      <alignment vertical="center"/>
    </xf>
    <xf numFmtId="165" fontId="0" fillId="3" borderId="1" xfId="0" applyNumberFormat="1" applyFill="1" applyBorder="1" applyAlignment="1">
      <alignment vertical="center"/>
    </xf>
    <xf numFmtId="0" fontId="4" fillId="3" borderId="1" xfId="0" applyFont="1" applyFill="1" applyBorder="1" applyAlignment="1">
      <alignment horizontal="center" vertical="center" wrapText="1"/>
    </xf>
    <xf numFmtId="166" fontId="4" fillId="4" borderId="1" xfId="0" applyNumberFormat="1" applyFont="1" applyFill="1" applyBorder="1" applyAlignment="1">
      <alignment vertical="center"/>
    </xf>
    <xf numFmtId="165" fontId="4" fillId="4" borderId="1" xfId="0" applyNumberFormat="1" applyFont="1" applyFill="1" applyBorder="1" applyAlignment="1">
      <alignment vertical="center"/>
    </xf>
    <xf numFmtId="16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vertical="center"/>
    </xf>
    <xf numFmtId="0" fontId="0" fillId="3" borderId="1" xfId="0" applyFill="1" applyBorder="1" applyAlignment="1">
      <alignment vertical="center" wrapText="1"/>
    </xf>
    <xf numFmtId="0" fontId="4" fillId="3" borderId="1" xfId="0" applyFont="1" applyFill="1" applyBorder="1" applyAlignment="1">
      <alignment vertical="center" wrapText="1"/>
    </xf>
    <xf numFmtId="166" fontId="0" fillId="3" borderId="1" xfId="0" applyNumberFormat="1" applyFill="1" applyBorder="1" applyAlignment="1">
      <alignment vertical="center" wrapText="1"/>
    </xf>
    <xf numFmtId="166" fontId="4" fillId="4" borderId="1" xfId="0" applyNumberFormat="1" applyFont="1" applyFill="1" applyBorder="1" applyAlignment="1">
      <alignment vertical="center" wrapText="1"/>
    </xf>
    <xf numFmtId="0" fontId="0" fillId="0" borderId="0" xfId="0" applyAlignment="1">
      <alignment horizontal="center" vertical="top" wrapText="1"/>
    </xf>
    <xf numFmtId="0" fontId="0" fillId="4" borderId="1" xfId="0" applyFill="1" applyBorder="1" applyAlignment="1">
      <alignment vertical="center" wrapText="1"/>
    </xf>
    <xf numFmtId="166" fontId="0" fillId="4" borderId="1" xfId="0" applyNumberForma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project-budget-templat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project-budget-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project-budget-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spans="1:6" x14ac:dyDescent="0.25">
      <c r="A22" s="2"/>
      <c r="B22" s="2"/>
      <c r="C22" s="2"/>
      <c r="D22" s="2"/>
      <c r="E22" s="2"/>
      <c r="F22" s="2"/>
    </row>
    <row r="23" spans="1:6" x14ac:dyDescent="0.25">
      <c r="A23" s="3" t="s">
        <v>22</v>
      </c>
      <c r="B23" s="3"/>
      <c r="C23" s="3"/>
      <c r="D23" s="3"/>
      <c r="E23" s="3"/>
      <c r="F23" s="3"/>
    </row>
    <row r="24" spans="1:6" x14ac:dyDescent="0.25">
      <c r="A24" s="5" t="s">
        <v>22</v>
      </c>
      <c r="B24" s="2"/>
      <c r="C24" s="2"/>
      <c r="D24" s="2"/>
      <c r="E24" s="2"/>
      <c r="F24" s="2"/>
    </row>
    <row r="25" spans="1:6" x14ac:dyDescent="0.25">
      <c r="A25" s="6" t="s">
        <v>23</v>
      </c>
      <c r="B25" s="7" t="s">
        <v>24</v>
      </c>
      <c r="C25" s="2"/>
      <c r="D25" s="2"/>
      <c r="E25" s="2"/>
      <c r="F25" s="2"/>
    </row>
    <row r="26" spans="1:6" x14ac:dyDescent="0.25">
      <c r="A26" s="8" t="s">
        <v>23</v>
      </c>
      <c r="B26" s="7" t="s">
        <v>25</v>
      </c>
      <c r="C26" s="2"/>
      <c r="D26" s="2"/>
      <c r="E26" s="2"/>
      <c r="F26" s="2"/>
    </row>
    <row r="27" spans="1:6" x14ac:dyDescent="0.25">
      <c r="A27" s="9" t="s">
        <v>23</v>
      </c>
      <c r="B27" s="7" t="s">
        <v>26</v>
      </c>
      <c r="C27" s="2"/>
      <c r="D27" s="2"/>
      <c r="E27" s="2"/>
      <c r="F27" s="2"/>
    </row>
    <row r="28" spans="1:6" x14ac:dyDescent="0.25">
      <c r="A28" s="2"/>
      <c r="B28" s="2"/>
      <c r="C28" s="2"/>
      <c r="D28" s="2"/>
      <c r="E28" s="2"/>
      <c r="F28" s="2"/>
    </row>
    <row r="29" spans="1:6" x14ac:dyDescent="0.25">
      <c r="A29" s="3" t="s">
        <v>27</v>
      </c>
      <c r="B29" s="3"/>
      <c r="C29" s="3"/>
      <c r="D29" s="3"/>
      <c r="E29" s="3"/>
      <c r="F29" s="3"/>
    </row>
    <row r="30" ht="60" customHeight="1" spans="1:6" x14ac:dyDescent="0.25">
      <c r="A30" s="2" t="s">
        <v>28</v>
      </c>
      <c r="B30" s="2"/>
      <c r="C30" s="2"/>
      <c r="D30" s="2"/>
      <c r="E30" s="2"/>
      <c r="F30" s="2"/>
    </row>
    <row r="31" spans="1:6" x14ac:dyDescent="0.25">
      <c r="A31" s="2"/>
      <c r="B31" s="2"/>
      <c r="C31" s="2"/>
      <c r="D31" s="2"/>
      <c r="E31" s="2"/>
      <c r="F31" s="2"/>
    </row>
    <row r="32" spans="1:6" x14ac:dyDescent="0.25">
      <c r="A32" s="3" t="s">
        <v>29</v>
      </c>
      <c r="B32" s="3"/>
      <c r="C32" s="3"/>
      <c r="D32" s="3"/>
      <c r="E32" s="3"/>
      <c r="F32" s="3"/>
    </row>
    <row r="33" ht="75" customHeight="1" spans="1:6" x14ac:dyDescent="0.25">
      <c r="A33" s="2" t="s">
        <v>30</v>
      </c>
      <c r="B33" s="2"/>
      <c r="C33" s="2"/>
      <c r="D33" s="2"/>
      <c r="E33" s="2"/>
      <c r="F33" s="2"/>
    </row>
    <row r="34" spans="1:6" x14ac:dyDescent="0.25">
      <c r="A34" s="2"/>
      <c r="B34" s="2"/>
      <c r="C34" s="2"/>
      <c r="D34" s="2"/>
      <c r="E34" s="2"/>
      <c r="F34" s="2"/>
    </row>
    <row r="35" spans="1:6" x14ac:dyDescent="0.25">
      <c r="A35" s="2"/>
      <c r="B35" s="2"/>
      <c r="C35" s="2"/>
      <c r="D35" s="2"/>
      <c r="E35" s="2"/>
      <c r="F35" s="2"/>
    </row>
    <row r="36" ht="32" customHeight="1" spans="1:6" x14ac:dyDescent="0.25">
      <c r="A36" s="10" t="s">
        <v>31</v>
      </c>
      <c r="B36" s="10"/>
      <c r="C36" s="10"/>
      <c r="D36" s="10"/>
      <c r="E36" s="10"/>
      <c r="F36" s="10"/>
    </row>
  </sheetData>
  <mergeCells count="28">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3:F23"/>
    <mergeCell ref="A29:F29"/>
    <mergeCell ref="A30:F30"/>
    <mergeCell ref="A32:F32"/>
    <mergeCell ref="A33:F33"/>
    <mergeCell ref="A36:F36"/>
  </mergeCells>
  <hyperlinks>
    <hyperlink ref="A36"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howGridLines="0"/>
  </sheetViews>
  <sheetFormatPr defaultRowHeight="15" outlineLevelRow="0" outlineLevelCol="0" x14ac:dyDescent="55"/>
  <cols>
    <col min="1" max="1" width="24" customWidth="1"/>
    <col min="2" max="2" width="26" customWidth="1"/>
    <col min="3" max="4" width="34" customWidth="1"/>
  </cols>
  <sheetData>
    <row r="1" spans="1:4" x14ac:dyDescent="0.25">
      <c r="A1" s="1" t="s">
        <v>6</v>
      </c>
      <c r="B1" s="1"/>
      <c r="C1" s="1"/>
      <c r="D1" s="1"/>
    </row>
    <row r="2" spans="1:4" x14ac:dyDescent="0.25">
      <c r="A2" s="2"/>
      <c r="B2" s="2"/>
      <c r="C2" s="2"/>
      <c r="D2" s="2"/>
    </row>
    <row r="3" ht="30" customHeight="1" spans="1:4" x14ac:dyDescent="0.25">
      <c r="A3" s="11" t="s">
        <v>32</v>
      </c>
      <c r="B3" s="11" t="s">
        <v>33</v>
      </c>
      <c r="C3" s="11" t="s">
        <v>34</v>
      </c>
      <c r="D3" s="2"/>
    </row>
    <row r="4" ht="30" customHeight="1" spans="1:4" x14ac:dyDescent="0.25">
      <c r="A4" s="5" t="s">
        <v>35</v>
      </c>
      <c r="B4" s="12" t="s">
        <v>36</v>
      </c>
      <c r="C4" s="2" t="s">
        <v>37</v>
      </c>
      <c r="D4" s="2"/>
    </row>
    <row r="5" ht="30" customHeight="1" spans="1:4" x14ac:dyDescent="0.25">
      <c r="A5" s="5" t="s">
        <v>38</v>
      </c>
      <c r="B5" s="12" t="s">
        <v>39</v>
      </c>
      <c r="C5" s="2" t="s">
        <v>40</v>
      </c>
      <c r="D5" s="2"/>
    </row>
    <row r="6" ht="30" customHeight="1" spans="1:4" x14ac:dyDescent="0.25">
      <c r="A6" s="5" t="s">
        <v>41</v>
      </c>
      <c r="B6" s="12" t="s">
        <v>42</v>
      </c>
      <c r="C6" s="2" t="s">
        <v>43</v>
      </c>
      <c r="D6" s="2"/>
    </row>
    <row r="7" ht="30" customHeight="1" spans="1:4" x14ac:dyDescent="0.25">
      <c r="A7" s="5" t="s">
        <v>44</v>
      </c>
      <c r="B7" s="13">
        <v>46034</v>
      </c>
      <c r="C7" s="2" t="s">
        <v>45</v>
      </c>
      <c r="D7" s="2"/>
    </row>
    <row r="8" ht="30" customHeight="1" spans="1:4" x14ac:dyDescent="0.25">
      <c r="A8" s="5" t="s">
        <v>46</v>
      </c>
      <c r="B8" s="13">
        <v>46199</v>
      </c>
      <c r="C8" s="2" t="s">
        <v>47</v>
      </c>
      <c r="D8" s="2"/>
    </row>
    <row r="9" ht="30" customHeight="1" spans="1:4" x14ac:dyDescent="0.25">
      <c r="A9" s="5" t="s">
        <v>48</v>
      </c>
      <c r="B9" s="12" t="s">
        <v>49</v>
      </c>
      <c r="C9" s="2" t="s">
        <v>50</v>
      </c>
      <c r="D9" s="2"/>
    </row>
    <row r="10" ht="30" customHeight="1" spans="1:4" x14ac:dyDescent="0.25">
      <c r="A10" s="5" t="s">
        <v>51</v>
      </c>
      <c r="B10" s="14">
        <v>0.1</v>
      </c>
      <c r="C10" s="2" t="s">
        <v>52</v>
      </c>
      <c r="D10" s="2"/>
    </row>
    <row r="11" ht="30" customHeight="1" spans="1:4" x14ac:dyDescent="0.25">
      <c r="A11" s="5" t="s">
        <v>53</v>
      </c>
      <c r="B11" s="14">
        <v>0.05</v>
      </c>
      <c r="C11" s="2" t="s">
        <v>54</v>
      </c>
      <c r="D11" s="2"/>
    </row>
    <row r="12" spans="1:4" x14ac:dyDescent="0.25">
      <c r="A12" s="2"/>
      <c r="B12" s="2"/>
      <c r="C12" s="2"/>
      <c r="D12" s="2"/>
    </row>
    <row r="13" spans="1:4" x14ac:dyDescent="0.25">
      <c r="A13" s="2"/>
      <c r="B13" s="2"/>
      <c r="C13" s="2"/>
      <c r="D13" s="2"/>
    </row>
    <row r="14" ht="34" customHeight="1" spans="1:4" x14ac:dyDescent="0.25">
      <c r="A14" s="7" t="s">
        <v>55</v>
      </c>
      <c r="B14" s="7"/>
      <c r="C14" s="7"/>
      <c r="D14" s="7"/>
    </row>
    <row r="15" spans="1:4" x14ac:dyDescent="0.25">
      <c r="A15" s="2"/>
      <c r="B15" s="2"/>
      <c r="C15" s="2"/>
      <c r="D15" s="2"/>
    </row>
    <row r="16" ht="32" customHeight="1" spans="1:4" x14ac:dyDescent="0.25">
      <c r="A16" s="15" t="s">
        <v>31</v>
      </c>
      <c r="B16" s="15"/>
      <c r="C16" s="15"/>
      <c r="D16" s="15"/>
    </row>
  </sheetData>
  <mergeCells count="11">
    <mergeCell ref="A1:D1"/>
    <mergeCell ref="C4:D4"/>
    <mergeCell ref="C5:D5"/>
    <mergeCell ref="C6:D6"/>
    <mergeCell ref="C7:D7"/>
    <mergeCell ref="C8:D8"/>
    <mergeCell ref="C9:D9"/>
    <mergeCell ref="C10:D10"/>
    <mergeCell ref="C11:D11"/>
    <mergeCell ref="A14:D14"/>
    <mergeCell ref="A16:D16"/>
  </mergeCells>
  <dataValidations count="3">
    <dataValidation type="decimal" allowBlank="1" showErrorMessage="1" errorTitle="Invalid contingency percentage" error="Enter a number between 0 and 1" sqref="B10">
      <formula1>0</formula1>
      <formula2>1</formula2>
    </dataValidation>
    <dataValidation type="decimal" allowBlank="1" showErrorMessage="1" errorTitle="Invalid threshold percentage" error="Enter a number between 0 and 1" sqref="B11">
      <formula1>0</formula1>
      <formula2>1</formula2>
    </dataValidation>
    <dataValidation type="list" showErrorMessage="1" errorTitle="Invalid project status" error="Choose one of: Not Started, In Progress, At Risk, Complete" sqref="B9">
      <formula1>"Not Started,In Progress,At Risk,Complete"</formula1>
    </dataValidation>
  </dataValidations>
  <hyperlinks>
    <hyperlink ref="A16" r:id="rId1"/>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24" customWidth="1"/>
    <col min="3" max="3" width="18" customWidth="1"/>
    <col min="4" max="6" width="16" customWidth="1"/>
    <col min="7" max="7" width="18" customWidth="1"/>
    <col min="8" max="8" width="12" customWidth="1"/>
    <col min="9" max="9" width="14" customWidth="1"/>
    <col min="10" max="10" width="42" customWidth="1"/>
  </cols>
  <sheetData>
    <row r="1" ht="30" customHeight="1" spans="1:10" x14ac:dyDescent="0.25">
      <c r="A1" s="2" t="s">
        <v>56</v>
      </c>
      <c r="B1" s="2"/>
      <c r="C1" s="2"/>
      <c r="D1" s="2"/>
      <c r="E1" s="2"/>
      <c r="F1" s="2"/>
      <c r="G1" s="2"/>
      <c r="H1" s="2"/>
      <c r="I1" s="2"/>
      <c r="J1" s="2"/>
    </row>
    <row r="2" spans="1:10" x14ac:dyDescent="0.25">
      <c r="A2" s="2"/>
      <c r="B2" s="2"/>
      <c r="C2" s="2"/>
      <c r="I2" s="2"/>
      <c r="J2" s="2"/>
    </row>
    <row r="3" spans="1:10" x14ac:dyDescent="0.25">
      <c r="A3" s="2"/>
      <c r="B3" s="2"/>
      <c r="C3" s="2"/>
      <c r="I3" s="2"/>
      <c r="J3" s="2"/>
    </row>
    <row r="4" ht="30" customHeight="1" spans="1:10" x14ac:dyDescent="0.25">
      <c r="A4" s="11" t="s">
        <v>57</v>
      </c>
      <c r="B4" s="11" t="s">
        <v>58</v>
      </c>
      <c r="C4" s="11" t="s">
        <v>59</v>
      </c>
      <c r="D4" s="11" t="s">
        <v>60</v>
      </c>
      <c r="E4" s="11" t="s">
        <v>61</v>
      </c>
      <c r="F4" s="11" t="s">
        <v>62</v>
      </c>
      <c r="G4" s="11" t="s">
        <v>63</v>
      </c>
      <c r="H4" s="11" t="s">
        <v>64</v>
      </c>
      <c r="I4" s="11" t="s">
        <v>65</v>
      </c>
      <c r="J4" s="11" t="s">
        <v>34</v>
      </c>
    </row>
    <row r="5" ht="30" customHeight="1" spans="1:10" x14ac:dyDescent="0.25">
      <c r="A5" s="16" t="s">
        <v>66</v>
      </c>
      <c r="B5" s="16" t="s">
        <v>67</v>
      </c>
      <c r="C5" s="16" t="s">
        <v>68</v>
      </c>
      <c r="D5" s="17">
        <v>12000</v>
      </c>
      <c r="E5" s="18">
        <f>SUMIFS('Costs'!$F$5:$F$40,'Costs'!$B$5:$B$40,$A5,'Costs'!$C$5:$C$40,$B5,'Costs'!$D$5:$D$40,"Actual")</f>
      </c>
      <c r="F5" s="18">
        <f>SUMIFS('Costs'!$F$5:$F$40,'Costs'!$B$5:$B$40,$A5,'Costs'!$C$5:$C$40,$B5,'Costs'!$D$5:$D$40,"Committed")</f>
      </c>
      <c r="G5" s="18">
        <f>D5-E5-F5</f>
      </c>
      <c r="H5" s="19">
        <f>IFERROR((E5+F5)/D5,0)</f>
      </c>
      <c r="I5" s="20">
        <f>IF(G5&lt;0,"Over budget",IF(H5&gt;0.85,"Watch","OK"))</f>
      </c>
      <c r="J5" s="6" t="s">
        <v>69</v>
      </c>
    </row>
    <row r="6" ht="30" customHeight="1" spans="1:10" x14ac:dyDescent="0.25">
      <c r="A6" s="16" t="s">
        <v>66</v>
      </c>
      <c r="B6" s="16" t="s">
        <v>70</v>
      </c>
      <c r="C6" s="16" t="s">
        <v>71</v>
      </c>
      <c r="D6" s="17">
        <v>4500</v>
      </c>
      <c r="E6" s="18">
        <f>SUMIFS('Costs'!$F$5:$F$40,'Costs'!$B$5:$B$40,$A6,'Costs'!$C$5:$C$40,$B6,'Costs'!$D$5:$D$40,"Actual")</f>
      </c>
      <c r="F6" s="18">
        <f>SUMIFS('Costs'!$F$5:$F$40,'Costs'!$B$5:$B$40,$A6,'Costs'!$C$5:$C$40,$B6,'Costs'!$D$5:$D$40,"Committed")</f>
      </c>
      <c r="G6" s="18">
        <f>D6-E6-F6</f>
      </c>
      <c r="H6" s="19">
        <f>IFERROR((E6+F6)/D6,0)</f>
      </c>
      <c r="I6" s="20">
        <f>IF(G6&lt;0,"Over budget",IF(H6&gt;0.85,"Watch","OK"))</f>
      </c>
      <c r="J6" s="6" t="s">
        <v>72</v>
      </c>
    </row>
    <row r="7" ht="30" customHeight="1" spans="1:10" x14ac:dyDescent="0.25">
      <c r="A7" s="16" t="s">
        <v>73</v>
      </c>
      <c r="B7" s="16" t="s">
        <v>74</v>
      </c>
      <c r="C7" s="16" t="s">
        <v>73</v>
      </c>
      <c r="D7" s="17">
        <v>18000</v>
      </c>
      <c r="E7" s="18">
        <f>SUMIFS('Costs'!$F$5:$F$40,'Costs'!$B$5:$B$40,$A7,'Costs'!$C$5:$C$40,$B7,'Costs'!$D$5:$D$40,"Actual")</f>
      </c>
      <c r="F7" s="18">
        <f>SUMIFS('Costs'!$F$5:$F$40,'Costs'!$B$5:$B$40,$A7,'Costs'!$C$5:$C$40,$B7,'Costs'!$D$5:$D$40,"Committed")</f>
      </c>
      <c r="G7" s="18">
        <f>D7-E7-F7</f>
      </c>
      <c r="H7" s="19">
        <f>IFERROR((E7+F7)/D7,0)</f>
      </c>
      <c r="I7" s="20">
        <f>IF(G7&lt;0,"Over budget",IF(H7&gt;0.85,"Watch","OK"))</f>
      </c>
      <c r="J7" s="6" t="s">
        <v>75</v>
      </c>
    </row>
    <row r="8" ht="30" customHeight="1" spans="1:10" x14ac:dyDescent="0.25">
      <c r="A8" s="16" t="s">
        <v>73</v>
      </c>
      <c r="B8" s="16" t="s">
        <v>76</v>
      </c>
      <c r="C8" s="16" t="s">
        <v>73</v>
      </c>
      <c r="D8" s="17">
        <v>9000</v>
      </c>
      <c r="E8" s="18">
        <f>SUMIFS('Costs'!$F$5:$F$40,'Costs'!$B$5:$B$40,$A8,'Costs'!$C$5:$C$40,$B8,'Costs'!$D$5:$D$40,"Actual")</f>
      </c>
      <c r="F8" s="18">
        <f>SUMIFS('Costs'!$F$5:$F$40,'Costs'!$B$5:$B$40,$A8,'Costs'!$C$5:$C$40,$B8,'Costs'!$D$5:$D$40,"Committed")</f>
      </c>
      <c r="G8" s="18">
        <f>D8-E8-F8</f>
      </c>
      <c r="H8" s="19">
        <f>IFERROR((E8+F8)/D8,0)</f>
      </c>
      <c r="I8" s="20">
        <f>IF(G8&lt;0,"Over budget",IF(H8&gt;0.85,"Watch","OK"))</f>
      </c>
      <c r="J8" s="6" t="s">
        <v>77</v>
      </c>
    </row>
    <row r="9" ht="30" customHeight="1" spans="1:10" x14ac:dyDescent="0.25">
      <c r="A9" s="16" t="s">
        <v>78</v>
      </c>
      <c r="B9" s="16" t="s">
        <v>79</v>
      </c>
      <c r="C9" s="16" t="s">
        <v>80</v>
      </c>
      <c r="D9" s="17">
        <v>78000</v>
      </c>
      <c r="E9" s="18">
        <f>SUMIFS('Costs'!$F$5:$F$40,'Costs'!$B$5:$B$40,$A9,'Costs'!$C$5:$C$40,$B9,'Costs'!$D$5:$D$40,"Actual")</f>
      </c>
      <c r="F9" s="18">
        <f>SUMIFS('Costs'!$F$5:$F$40,'Costs'!$B$5:$B$40,$A9,'Costs'!$C$5:$C$40,$B9,'Costs'!$D$5:$D$40,"Committed")</f>
      </c>
      <c r="G9" s="18">
        <f>D9-E9-F9</f>
      </c>
      <c r="H9" s="19">
        <f>IFERROR((E9+F9)/D9,0)</f>
      </c>
      <c r="I9" s="20">
        <f>IF(G9&lt;0,"Over budget",IF(H9&gt;0.85,"Watch","OK"))</f>
      </c>
      <c r="J9" s="6" t="s">
        <v>81</v>
      </c>
    </row>
    <row r="10" ht="30" customHeight="1" spans="1:10" x14ac:dyDescent="0.25">
      <c r="A10" s="16" t="s">
        <v>78</v>
      </c>
      <c r="B10" s="16" t="s">
        <v>82</v>
      </c>
      <c r="C10" s="16" t="s">
        <v>80</v>
      </c>
      <c r="D10" s="17">
        <v>8500</v>
      </c>
      <c r="E10" s="18">
        <f>SUMIFS('Costs'!$F$5:$F$40,'Costs'!$B$5:$B$40,$A10,'Costs'!$C$5:$C$40,$B10,'Costs'!$D$5:$D$40,"Actual")</f>
      </c>
      <c r="F10" s="18">
        <f>SUMIFS('Costs'!$F$5:$F$40,'Costs'!$B$5:$B$40,$A10,'Costs'!$C$5:$C$40,$B10,'Costs'!$D$5:$D$40,"Committed")</f>
      </c>
      <c r="G10" s="18">
        <f>D10-E10-F10</f>
      </c>
      <c r="H10" s="19">
        <f>IFERROR((E10+F10)/D10,0)</f>
      </c>
      <c r="I10" s="20">
        <f>IF(G10&lt;0,"Over budget",IF(H10&gt;0.85,"Watch","OK"))</f>
      </c>
      <c r="J10" s="6" t="s">
        <v>83</v>
      </c>
    </row>
    <row r="11" ht="30" customHeight="1" spans="1:10" x14ac:dyDescent="0.25">
      <c r="A11" s="16" t="s">
        <v>78</v>
      </c>
      <c r="B11" s="16" t="s">
        <v>84</v>
      </c>
      <c r="C11" s="16" t="s">
        <v>85</v>
      </c>
      <c r="D11" s="17">
        <v>15000</v>
      </c>
      <c r="E11" s="18">
        <f>SUMIFS('Costs'!$F$5:$F$40,'Costs'!$B$5:$B$40,$A11,'Costs'!$C$5:$C$40,$B11,'Costs'!$D$5:$D$40,"Actual")</f>
      </c>
      <c r="F11" s="18">
        <f>SUMIFS('Costs'!$F$5:$F$40,'Costs'!$B$5:$B$40,$A11,'Costs'!$C$5:$C$40,$B11,'Costs'!$D$5:$D$40,"Committed")</f>
      </c>
      <c r="G11" s="18">
        <f>D11-E11-F11</f>
      </c>
      <c r="H11" s="19">
        <f>IFERROR((E11+F11)/D11,0)</f>
      </c>
      <c r="I11" s="20">
        <f>IF(G11&lt;0,"Over budget",IF(H11&gt;0.85,"Watch","OK"))</f>
      </c>
      <c r="J11" s="6" t="s">
        <v>86</v>
      </c>
    </row>
    <row r="12" ht="30" customHeight="1" spans="1:10" x14ac:dyDescent="0.25">
      <c r="A12" s="16" t="s">
        <v>87</v>
      </c>
      <c r="B12" s="16" t="s">
        <v>88</v>
      </c>
      <c r="C12" s="16" t="s">
        <v>89</v>
      </c>
      <c r="D12" s="17">
        <v>7000</v>
      </c>
      <c r="E12" s="18">
        <f>SUMIFS('Costs'!$F$5:$F$40,'Costs'!$B$5:$B$40,$A12,'Costs'!$C$5:$C$40,$B12,'Costs'!$D$5:$D$40,"Actual")</f>
      </c>
      <c r="F12" s="18">
        <f>SUMIFS('Costs'!$F$5:$F$40,'Costs'!$B$5:$B$40,$A12,'Costs'!$C$5:$C$40,$B12,'Costs'!$D$5:$D$40,"Committed")</f>
      </c>
      <c r="G12" s="18">
        <f>D12-E12-F12</f>
      </c>
      <c r="H12" s="19">
        <f>IFERROR((E12+F12)/D12,0)</f>
      </c>
      <c r="I12" s="20">
        <f>IF(G12&lt;0,"Over budget",IF(H12&gt;0.85,"Watch","OK"))</f>
      </c>
      <c r="J12" s="6" t="s">
        <v>90</v>
      </c>
    </row>
    <row r="13" ht="30" customHeight="1" spans="1:10" x14ac:dyDescent="0.25">
      <c r="A13" s="16" t="s">
        <v>87</v>
      </c>
      <c r="B13" s="16" t="s">
        <v>91</v>
      </c>
      <c r="C13" s="16" t="s">
        <v>92</v>
      </c>
      <c r="D13" s="17">
        <v>12000</v>
      </c>
      <c r="E13" s="18">
        <f>SUMIFS('Costs'!$F$5:$F$40,'Costs'!$B$5:$B$40,$A13,'Costs'!$C$5:$C$40,$B13,'Costs'!$D$5:$D$40,"Actual")</f>
      </c>
      <c r="F13" s="18">
        <f>SUMIFS('Costs'!$F$5:$F$40,'Costs'!$B$5:$B$40,$A13,'Costs'!$C$5:$C$40,$B13,'Costs'!$D$5:$D$40,"Committed")</f>
      </c>
      <c r="G13" s="18">
        <f>D13-E13-F13</f>
      </c>
      <c r="H13" s="19">
        <f>IFERROR((E13+F13)/D13,0)</f>
      </c>
      <c r="I13" s="20">
        <f>IF(G13&lt;0,"Over budget",IF(H13&gt;0.85,"Watch","OK"))</f>
      </c>
      <c r="J13" s="6" t="s">
        <v>93</v>
      </c>
    </row>
    <row r="14" ht="30" customHeight="1" spans="1:10" x14ac:dyDescent="0.25">
      <c r="A14" s="16" t="s">
        <v>94</v>
      </c>
      <c r="B14" s="16" t="s">
        <v>94</v>
      </c>
      <c r="C14" s="16" t="s">
        <v>95</v>
      </c>
      <c r="D14" s="17">
        <v>22000</v>
      </c>
      <c r="E14" s="18">
        <f>SUMIFS('Costs'!$F$5:$F$40,'Costs'!$B$5:$B$40,$A14,'Costs'!$C$5:$C$40,$B14,'Costs'!$D$5:$D$40,"Actual")</f>
      </c>
      <c r="F14" s="18">
        <f>SUMIFS('Costs'!$F$5:$F$40,'Costs'!$B$5:$B$40,$A14,'Costs'!$C$5:$C$40,$B14,'Costs'!$D$5:$D$40,"Committed")</f>
      </c>
      <c r="G14" s="18">
        <f>D14-E14-F14</f>
      </c>
      <c r="H14" s="19">
        <f>IFERROR((E14+F14)/D14,0)</f>
      </c>
      <c r="I14" s="20">
        <f>IF(G14&lt;0,"Over budget",IF(H14&gt;0.85,"Watch","OK"))</f>
      </c>
      <c r="J14" s="6" t="s">
        <v>96</v>
      </c>
    </row>
    <row r="15" spans="1:10" x14ac:dyDescent="0.25">
      <c r="A15" s="2"/>
      <c r="B15" s="2"/>
      <c r="C15" s="2"/>
      <c r="I15" s="2"/>
      <c r="J15" s="2"/>
    </row>
    <row r="16" spans="1:10" x14ac:dyDescent="0.25">
      <c r="A16" s="5" t="s">
        <v>97</v>
      </c>
      <c r="B16" s="5"/>
      <c r="C16" s="5"/>
      <c r="D16" s="21">
        <f>SUM(D5:D14)</f>
      </c>
      <c r="E16" s="21">
        <f>SUM(E5:E14)</f>
      </c>
      <c r="F16" s="21">
        <f>SUM(F5:F14)</f>
      </c>
      <c r="G16" s="21">
        <f>SUM(G5:G14)</f>
      </c>
      <c r="H16" s="22">
        <f>IFERROR((E16+F16)/D16,0)</f>
      </c>
      <c r="I16" s="2"/>
      <c r="J16" s="2"/>
    </row>
  </sheetData>
  <mergeCells count="2">
    <mergeCell ref="A1:I1"/>
    <mergeCell ref="A16:C16"/>
  </mergeCells>
  <dataValidations count="6">
    <dataValidation type="list" showErrorMessage="1" errorTitle="Invalid phase" error="Choose one of: Discovery, Design, Build, Launch, Project Management" sqref="A10:A14">
      <formula1>"Discovery,Design,Build,Launch,Project Management"</formula1>
    </dataValidation>
    <dataValidation type="list" showErrorMessage="1" errorTitle="Invalid phase" error="Choose one of: Discovery, Design, Build, Launch, Project Management" sqref="A5:A14">
      <formula1>"Discovery,Design,Build,Launch,Project Management"</formula1>
    </dataValidation>
    <dataValidation type="list" showErrorMessage="1" errorTitle="Invalid category" error="Choose one of: Research, Stakeholder Workshops, UX Design, Creative Direction, Engineering Labor, Software Tools, QA Testing, Training, Launch Collateral, Project Management" sqref="B10:B14">
      <formula1>"Research,Stakeholder Workshops,UX Design,Creative Direction,Engineering Labor,Software Tools,QA Testing,Training,Launch Collateral,Project Management"</formula1>
    </dataValidation>
    <dataValidation type="list" showErrorMessage="1" errorTitle="Invalid category" error="Choose one of: Research, Stakeholder Workshops, UX Design, Creative Direction, Engineering Labor, Software Tools, QA Testing, Training, Launch Collateral, Project Management" sqref="B5:B14">
      <formula1>"Research,Stakeholder Workshops,UX Design,Creative Direction,Engineering Labor,Software Tools,QA Testing,Training,Launch Collateral,Project Management"</formula1>
    </dataValidation>
    <dataValidation type="decimal" allowBlank="1" showErrorMessage="1" errorTitle="Invalid number" error="Enter a number between 0 and 10000000" sqref="D10:D14">
      <formula1>0</formula1>
      <formula2>10000000</formula2>
    </dataValidation>
    <dataValidation type="decimal" allowBlank="1" showErrorMessage="1" errorTitle="Invalid number" error="Enter a number between 0 and 10000000" sqref="D5:D14">
      <formula1>0</formula1>
      <formula2>10000000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pane ySplit="4" topLeftCell="A5" activePane="bottomLeft" state="frozen"/>
      <selection pane="bottomLeft"/>
    </sheetView>
  </sheetViews>
  <sheetFormatPr defaultRowHeight="15" outlineLevelRow="0" outlineLevelCol="0" x14ac:dyDescent="55"/>
  <cols>
    <col min="1" max="1" width="14" customWidth="1"/>
    <col min="2" max="2" width="20" customWidth="1"/>
    <col min="3" max="3" width="24" customWidth="1"/>
    <col min="4" max="4" width="14" customWidth="1"/>
    <col min="5" max="5" width="42" customWidth="1"/>
    <col min="6" max="7" width="14" customWidth="1"/>
    <col min="8" max="8" width="30" customWidth="1"/>
  </cols>
  <sheetData>
    <row r="1" ht="30" customHeight="1" spans="1:8" x14ac:dyDescent="0.25">
      <c r="A1" s="2" t="s">
        <v>98</v>
      </c>
      <c r="B1" s="2"/>
      <c r="C1" s="2"/>
      <c r="D1" s="2"/>
      <c r="E1" s="2"/>
      <c r="F1" s="2"/>
      <c r="G1" s="2"/>
      <c r="H1" s="2"/>
    </row>
    <row r="2" spans="2:8" x14ac:dyDescent="0.25">
      <c r="B2" s="2"/>
      <c r="C2" s="2"/>
      <c r="E2" s="2"/>
      <c r="H2" s="2"/>
    </row>
    <row r="3" spans="2:8" x14ac:dyDescent="0.25">
      <c r="B3" s="2"/>
      <c r="C3" s="2"/>
      <c r="E3" s="2"/>
      <c r="H3" s="2"/>
    </row>
    <row r="4" ht="30" customHeight="1" spans="1:8" x14ac:dyDescent="0.25">
      <c r="A4" s="11" t="s">
        <v>99</v>
      </c>
      <c r="B4" s="11" t="s">
        <v>57</v>
      </c>
      <c r="C4" s="11" t="s">
        <v>58</v>
      </c>
      <c r="D4" s="11" t="s">
        <v>100</v>
      </c>
      <c r="E4" s="11" t="s">
        <v>101</v>
      </c>
      <c r="F4" s="11" t="s">
        <v>102</v>
      </c>
      <c r="G4" s="11" t="s">
        <v>65</v>
      </c>
      <c r="H4" s="11" t="s">
        <v>34</v>
      </c>
    </row>
    <row r="5" ht="30" customHeight="1" spans="1:8" x14ac:dyDescent="0.25">
      <c r="A5" s="23">
        <v>46041</v>
      </c>
      <c r="B5" s="16" t="s">
        <v>66</v>
      </c>
      <c r="C5" s="16" t="s">
        <v>67</v>
      </c>
      <c r="D5" s="24" t="s">
        <v>103</v>
      </c>
      <c r="E5" s="6" t="s">
        <v>104</v>
      </c>
      <c r="F5" s="17">
        <v>8200</v>
      </c>
      <c r="G5" s="24" t="s">
        <v>105</v>
      </c>
      <c r="H5" s="16" t="s">
        <v>23</v>
      </c>
    </row>
    <row r="6" ht="30" customHeight="1" spans="1:8" x14ac:dyDescent="0.25">
      <c r="A6" s="23">
        <v>46050</v>
      </c>
      <c r="B6" s="16" t="s">
        <v>66</v>
      </c>
      <c r="C6" s="16" t="s">
        <v>70</v>
      </c>
      <c r="D6" s="24" t="s">
        <v>103</v>
      </c>
      <c r="E6" s="6" t="s">
        <v>106</v>
      </c>
      <c r="F6" s="17">
        <v>3600</v>
      </c>
      <c r="G6" s="24" t="s">
        <v>105</v>
      </c>
      <c r="H6" s="16" t="s">
        <v>23</v>
      </c>
    </row>
    <row r="7" ht="30" customHeight="1" spans="1:8" x14ac:dyDescent="0.25">
      <c r="A7" s="23">
        <v>46065</v>
      </c>
      <c r="B7" s="16" t="s">
        <v>73</v>
      </c>
      <c r="C7" s="16" t="s">
        <v>74</v>
      </c>
      <c r="D7" s="24" t="s">
        <v>103</v>
      </c>
      <c r="E7" s="6" t="s">
        <v>107</v>
      </c>
      <c r="F7" s="17">
        <v>12800</v>
      </c>
      <c r="G7" s="24" t="s">
        <v>105</v>
      </c>
      <c r="H7" s="16" t="s">
        <v>23</v>
      </c>
    </row>
    <row r="8" ht="30" customHeight="1" spans="1:8" x14ac:dyDescent="0.25">
      <c r="A8" s="23">
        <v>46079</v>
      </c>
      <c r="B8" s="16" t="s">
        <v>73</v>
      </c>
      <c r="C8" s="16" t="s">
        <v>76</v>
      </c>
      <c r="D8" s="24" t="s">
        <v>103</v>
      </c>
      <c r="E8" s="6" t="s">
        <v>108</v>
      </c>
      <c r="F8" s="17">
        <v>7600</v>
      </c>
      <c r="G8" s="24" t="s">
        <v>105</v>
      </c>
      <c r="H8" s="16" t="s">
        <v>23</v>
      </c>
    </row>
    <row r="9" ht="30" customHeight="1" spans="1:8" x14ac:dyDescent="0.25">
      <c r="A9" s="23">
        <v>46096</v>
      </c>
      <c r="B9" s="16" t="s">
        <v>78</v>
      </c>
      <c r="C9" s="16" t="s">
        <v>79</v>
      </c>
      <c r="D9" s="24" t="s">
        <v>103</v>
      </c>
      <c r="E9" s="6" t="s">
        <v>109</v>
      </c>
      <c r="F9" s="17">
        <v>44250</v>
      </c>
      <c r="G9" s="24" t="s">
        <v>105</v>
      </c>
      <c r="H9" s="16" t="s">
        <v>23</v>
      </c>
    </row>
    <row r="10" ht="30" customHeight="1" spans="1:8" x14ac:dyDescent="0.25">
      <c r="A10" s="23">
        <v>46103</v>
      </c>
      <c r="B10" s="16" t="s">
        <v>78</v>
      </c>
      <c r="C10" s="16" t="s">
        <v>82</v>
      </c>
      <c r="D10" s="24" t="s">
        <v>103</v>
      </c>
      <c r="E10" s="6" t="s">
        <v>110</v>
      </c>
      <c r="F10" s="17">
        <v>5100</v>
      </c>
      <c r="G10" s="24" t="s">
        <v>105</v>
      </c>
      <c r="H10" s="16" t="s">
        <v>23</v>
      </c>
    </row>
    <row r="11" ht="30" customHeight="1" spans="1:8" x14ac:dyDescent="0.25">
      <c r="A11" s="23">
        <v>46118</v>
      </c>
      <c r="B11" s="16" t="s">
        <v>78</v>
      </c>
      <c r="C11" s="16" t="s">
        <v>84</v>
      </c>
      <c r="D11" s="24" t="s">
        <v>103</v>
      </c>
      <c r="E11" s="6" t="s">
        <v>111</v>
      </c>
      <c r="F11" s="17">
        <v>9200</v>
      </c>
      <c r="G11" s="24" t="s">
        <v>105</v>
      </c>
      <c r="H11" s="16" t="s">
        <v>23</v>
      </c>
    </row>
    <row r="12" ht="30" customHeight="1" spans="1:8" x14ac:dyDescent="0.25">
      <c r="A12" s="23">
        <v>46130</v>
      </c>
      <c r="B12" s="16" t="s">
        <v>87</v>
      </c>
      <c r="C12" s="16" t="s">
        <v>88</v>
      </c>
      <c r="D12" s="24" t="s">
        <v>103</v>
      </c>
      <c r="E12" s="6" t="s">
        <v>112</v>
      </c>
      <c r="F12" s="17">
        <v>4200</v>
      </c>
      <c r="G12" s="24" t="s">
        <v>105</v>
      </c>
      <c r="H12" s="16" t="s">
        <v>23</v>
      </c>
    </row>
    <row r="13" ht="30" customHeight="1" spans="1:8" x14ac:dyDescent="0.25">
      <c r="A13" s="23">
        <v>46137</v>
      </c>
      <c r="B13" s="16" t="s">
        <v>94</v>
      </c>
      <c r="C13" s="16" t="s">
        <v>94</v>
      </c>
      <c r="D13" s="24" t="s">
        <v>103</v>
      </c>
      <c r="E13" s="6" t="s">
        <v>113</v>
      </c>
      <c r="F13" s="17">
        <v>9800</v>
      </c>
      <c r="G13" s="24" t="s">
        <v>105</v>
      </c>
      <c r="H13" s="16" t="s">
        <v>23</v>
      </c>
    </row>
    <row r="14" ht="30" customHeight="1" spans="1:8" x14ac:dyDescent="0.25">
      <c r="A14" s="23">
        <v>46144</v>
      </c>
      <c r="B14" s="16" t="s">
        <v>78</v>
      </c>
      <c r="C14" s="16" t="s">
        <v>79</v>
      </c>
      <c r="D14" s="24" t="s">
        <v>62</v>
      </c>
      <c r="E14" s="6" t="s">
        <v>114</v>
      </c>
      <c r="F14" s="17">
        <v>18500</v>
      </c>
      <c r="G14" s="24" t="s">
        <v>62</v>
      </c>
      <c r="H14" s="16" t="s">
        <v>23</v>
      </c>
    </row>
    <row r="15" ht="30" customHeight="1" spans="1:8" x14ac:dyDescent="0.25">
      <c r="A15" s="23">
        <v>46147</v>
      </c>
      <c r="B15" s="16" t="s">
        <v>78</v>
      </c>
      <c r="C15" s="16" t="s">
        <v>82</v>
      </c>
      <c r="D15" s="24" t="s">
        <v>62</v>
      </c>
      <c r="E15" s="6" t="s">
        <v>115</v>
      </c>
      <c r="F15" s="17">
        <v>2400</v>
      </c>
      <c r="G15" s="24" t="s">
        <v>62</v>
      </c>
      <c r="H15" s="16" t="s">
        <v>23</v>
      </c>
    </row>
    <row r="16" ht="30" customHeight="1" spans="1:8" x14ac:dyDescent="0.25">
      <c r="A16" s="23">
        <v>46152</v>
      </c>
      <c r="B16" s="16" t="s">
        <v>87</v>
      </c>
      <c r="C16" s="16" t="s">
        <v>91</v>
      </c>
      <c r="D16" s="24" t="s">
        <v>62</v>
      </c>
      <c r="E16" s="6" t="s">
        <v>116</v>
      </c>
      <c r="F16" s="17">
        <v>6300</v>
      </c>
      <c r="G16" s="24" t="s">
        <v>62</v>
      </c>
      <c r="H16" s="16" t="s">
        <v>23</v>
      </c>
    </row>
    <row r="17" ht="30" customHeight="1" spans="1:8" x14ac:dyDescent="0.25">
      <c r="A17" s="23">
        <v>46154</v>
      </c>
      <c r="B17" s="16" t="s">
        <v>87</v>
      </c>
      <c r="C17" s="16" t="s">
        <v>88</v>
      </c>
      <c r="D17" s="24" t="s">
        <v>62</v>
      </c>
      <c r="E17" s="6" t="s">
        <v>117</v>
      </c>
      <c r="F17" s="17">
        <v>1800</v>
      </c>
      <c r="G17" s="24" t="s">
        <v>62</v>
      </c>
      <c r="H17" s="16" t="s">
        <v>23</v>
      </c>
    </row>
    <row r="18" spans="1:8" x14ac:dyDescent="0.25">
      <c r="A18" s="25"/>
      <c r="B18" s="16"/>
      <c r="C18" s="16"/>
      <c r="D18" s="25"/>
      <c r="E18" s="16"/>
      <c r="F18" s="25"/>
      <c r="G18" s="25"/>
      <c r="H18" s="16"/>
    </row>
    <row r="19" spans="1:8" x14ac:dyDescent="0.25">
      <c r="A19" s="25"/>
      <c r="B19" s="16"/>
      <c r="C19" s="16"/>
      <c r="D19" s="25"/>
      <c r="E19" s="16"/>
      <c r="F19" s="25"/>
      <c r="G19" s="25"/>
      <c r="H19" s="16"/>
    </row>
    <row r="20" spans="1:8" x14ac:dyDescent="0.25">
      <c r="A20" s="25"/>
      <c r="B20" s="16"/>
      <c r="C20" s="16"/>
      <c r="D20" s="25"/>
      <c r="E20" s="16"/>
      <c r="F20" s="25"/>
      <c r="G20" s="25"/>
      <c r="H20" s="16"/>
    </row>
    <row r="21" spans="1:8" x14ac:dyDescent="0.25">
      <c r="A21" s="25"/>
      <c r="B21" s="16"/>
      <c r="C21" s="16"/>
      <c r="D21" s="25"/>
      <c r="E21" s="16"/>
      <c r="F21" s="25"/>
      <c r="G21" s="25"/>
      <c r="H21" s="16"/>
    </row>
    <row r="22" spans="1:8" x14ac:dyDescent="0.25">
      <c r="A22" s="25"/>
      <c r="B22" s="16"/>
      <c r="C22" s="16"/>
      <c r="D22" s="25"/>
      <c r="E22" s="16"/>
      <c r="F22" s="25"/>
      <c r="G22" s="25"/>
      <c r="H22" s="16"/>
    </row>
    <row r="23" spans="1:8" x14ac:dyDescent="0.25">
      <c r="A23" s="25"/>
      <c r="B23" s="16"/>
      <c r="C23" s="16"/>
      <c r="D23" s="25"/>
      <c r="E23" s="16"/>
      <c r="F23" s="25"/>
      <c r="G23" s="25"/>
      <c r="H23" s="16"/>
    </row>
    <row r="24" spans="1:8" x14ac:dyDescent="0.25">
      <c r="A24" s="25"/>
      <c r="B24" s="16"/>
      <c r="C24" s="16"/>
      <c r="D24" s="25"/>
      <c r="E24" s="16"/>
      <c r="F24" s="25"/>
      <c r="G24" s="25"/>
      <c r="H24" s="16"/>
    </row>
    <row r="25" spans="1:8" x14ac:dyDescent="0.25">
      <c r="A25" s="25"/>
      <c r="B25" s="16"/>
      <c r="C25" s="16"/>
      <c r="D25" s="25"/>
      <c r="E25" s="16"/>
      <c r="F25" s="25"/>
      <c r="G25" s="25"/>
      <c r="H25" s="16"/>
    </row>
    <row r="26" spans="1:8" x14ac:dyDescent="0.25">
      <c r="A26" s="25"/>
      <c r="B26" s="16"/>
      <c r="C26" s="16"/>
      <c r="D26" s="25"/>
      <c r="E26" s="16"/>
      <c r="F26" s="25"/>
      <c r="G26" s="25"/>
      <c r="H26" s="16"/>
    </row>
    <row r="27" spans="1:8" x14ac:dyDescent="0.25">
      <c r="A27" s="25"/>
      <c r="B27" s="16"/>
      <c r="C27" s="16"/>
      <c r="D27" s="25"/>
      <c r="E27" s="16"/>
      <c r="F27" s="25"/>
      <c r="G27" s="25"/>
      <c r="H27" s="16"/>
    </row>
    <row r="28" spans="1:8" x14ac:dyDescent="0.25">
      <c r="A28" s="25"/>
      <c r="B28" s="16"/>
      <c r="C28" s="16"/>
      <c r="D28" s="25"/>
      <c r="E28" s="16"/>
      <c r="F28" s="25"/>
      <c r="G28" s="25"/>
      <c r="H28" s="16"/>
    </row>
    <row r="29" spans="1:8" x14ac:dyDescent="0.25">
      <c r="A29" s="25"/>
      <c r="B29" s="16"/>
      <c r="C29" s="16"/>
      <c r="D29" s="25"/>
      <c r="E29" s="16"/>
      <c r="F29" s="25"/>
      <c r="G29" s="25"/>
      <c r="H29" s="16"/>
    </row>
    <row r="30" spans="1:8" x14ac:dyDescent="0.25">
      <c r="A30" s="25"/>
      <c r="B30" s="16"/>
      <c r="C30" s="16"/>
      <c r="D30" s="25"/>
      <c r="E30" s="16"/>
      <c r="F30" s="25"/>
      <c r="G30" s="25"/>
      <c r="H30" s="16"/>
    </row>
    <row r="31" spans="1:8" x14ac:dyDescent="0.25">
      <c r="A31" s="25"/>
      <c r="B31" s="16"/>
      <c r="C31" s="16"/>
      <c r="D31" s="25"/>
      <c r="E31" s="16"/>
      <c r="F31" s="25"/>
      <c r="G31" s="25"/>
      <c r="H31" s="16"/>
    </row>
    <row r="32" spans="1:8" x14ac:dyDescent="0.25">
      <c r="A32" s="25"/>
      <c r="B32" s="16"/>
      <c r="C32" s="16"/>
      <c r="D32" s="25"/>
      <c r="E32" s="16"/>
      <c r="F32" s="25"/>
      <c r="G32" s="25"/>
      <c r="H32" s="16"/>
    </row>
    <row r="33" spans="1:8" x14ac:dyDescent="0.25">
      <c r="A33" s="25"/>
      <c r="B33" s="16"/>
      <c r="C33" s="16"/>
      <c r="D33" s="25"/>
      <c r="E33" s="16"/>
      <c r="F33" s="25"/>
      <c r="G33" s="25"/>
      <c r="H33" s="16"/>
    </row>
    <row r="34" spans="1:8" x14ac:dyDescent="0.25">
      <c r="A34" s="25"/>
      <c r="B34" s="16"/>
      <c r="C34" s="16"/>
      <c r="D34" s="25"/>
      <c r="E34" s="16"/>
      <c r="F34" s="25"/>
      <c r="G34" s="25"/>
      <c r="H34" s="16"/>
    </row>
    <row r="35" spans="1:8" x14ac:dyDescent="0.25">
      <c r="A35" s="25"/>
      <c r="B35" s="16"/>
      <c r="C35" s="16"/>
      <c r="D35" s="25"/>
      <c r="E35" s="16"/>
      <c r="F35" s="25"/>
      <c r="G35" s="25"/>
      <c r="H35" s="16"/>
    </row>
    <row r="36" spans="1:8" x14ac:dyDescent="0.25">
      <c r="A36" s="25"/>
      <c r="B36" s="16"/>
      <c r="C36" s="16"/>
      <c r="D36" s="25"/>
      <c r="E36" s="16"/>
      <c r="F36" s="25"/>
      <c r="G36" s="25"/>
      <c r="H36" s="16"/>
    </row>
    <row r="37" spans="1:8" x14ac:dyDescent="0.25">
      <c r="A37" s="25"/>
      <c r="B37" s="16"/>
      <c r="C37" s="16"/>
      <c r="D37" s="25"/>
      <c r="E37" s="16"/>
      <c r="F37" s="25"/>
      <c r="G37" s="25"/>
      <c r="H37" s="16"/>
    </row>
    <row r="38" spans="1:8" x14ac:dyDescent="0.25">
      <c r="A38" s="25"/>
      <c r="B38" s="16"/>
      <c r="C38" s="16"/>
      <c r="D38" s="25"/>
      <c r="E38" s="16"/>
      <c r="F38" s="25"/>
      <c r="G38" s="25"/>
      <c r="H38" s="16"/>
    </row>
    <row r="39" spans="1:8" x14ac:dyDescent="0.25">
      <c r="A39" s="25"/>
      <c r="B39" s="16"/>
      <c r="C39" s="16"/>
      <c r="D39" s="25"/>
      <c r="E39" s="16"/>
      <c r="F39" s="25"/>
      <c r="G39" s="25"/>
      <c r="H39" s="16"/>
    </row>
    <row r="40" spans="1:8" x14ac:dyDescent="0.25">
      <c r="A40" s="25"/>
      <c r="B40" s="16"/>
      <c r="C40" s="16"/>
      <c r="D40" s="25"/>
      <c r="E40" s="16"/>
      <c r="F40" s="25"/>
      <c r="G40" s="25"/>
      <c r="H40" s="16"/>
    </row>
  </sheetData>
  <mergeCells count="1">
    <mergeCell ref="A1:H1"/>
  </mergeCells>
  <dataValidations count="14">
    <dataValidation type="list" showErrorMessage="1" errorTitle="Invalid phase" error="Choose one of: Discovery, Design, Build, Launch, Project Management" sqref="B10:B17">
      <formula1>"Discovery,Design,Build,Launch,Project Management"</formula1>
    </dataValidation>
    <dataValidation type="list" allowBlank="1" showErrorMessage="1" errorTitle="Invalid phase" error="Choose one of: Discovery, Design, Build, Launch, Project Management" sqref="B18:B40">
      <formula1>"Discovery,Design,Build,Launch,Project Management"</formula1>
    </dataValidation>
    <dataValidation type="list" showErrorMessage="1" errorTitle="Invalid phase" error="Choose one of: Discovery, Design, Build, Launch, Project Management" sqref="B5:B17">
      <formula1>"Discovery,Design,Build,Launch,Project Management"</formula1>
    </dataValidation>
    <dataValidation type="list" showErrorMessage="1" errorTitle="Invalid category" error="Choose one of: Research, Stakeholder Workshops, UX Design, Creative Direction, Engineering Labor, Software Tools, QA Testing, Training, Launch Collateral, Project Management" sqref="C10:C17">
      <formula1>"Research,Stakeholder Workshops,UX Design,Creative Direction,Engineering Labor,Software Tools,QA Testing,Training,Launch Collateral,Project Management"</formula1>
    </dataValidation>
    <dataValidation type="list" allowBlank="1" showErrorMessage="1" errorTitle="Invalid category" error="Choose one of: Research, Stakeholder Workshops, UX Design, Creative Direction, Engineering Labor, Software Tools, QA Testing, Training, Launch Collateral, Project Management" sqref="C18:C40">
      <formula1>"Research,Stakeholder Workshops,UX Design,Creative Direction,Engineering Labor,Software Tools,QA Testing,Training,Launch Collateral,Project Management"</formula1>
    </dataValidation>
    <dataValidation type="list" showErrorMessage="1" errorTitle="Invalid category" error="Choose one of: Research, Stakeholder Workshops, UX Design, Creative Direction, Engineering Labor, Software Tools, QA Testing, Training, Launch Collateral, Project Management" sqref="C5:C17">
      <formula1>"Research,Stakeholder Workshops,UX Design,Creative Direction,Engineering Labor,Software Tools,QA Testing,Training,Launch Collateral,Project Management"</formula1>
    </dataValidation>
    <dataValidation type="list" showErrorMessage="1" errorTitle="Invalid cost type" error="Choose one of: Actual, Committed" sqref="D10:D17">
      <formula1>"Actual,Committed"</formula1>
    </dataValidation>
    <dataValidation type="list" allowBlank="1" showErrorMessage="1" errorTitle="Invalid cost type" error="Choose one of: Actual, Committed" sqref="D18:D40">
      <formula1>"Actual,Committed"</formula1>
    </dataValidation>
    <dataValidation type="list" showErrorMessage="1" errorTitle="Invalid cost type" error="Choose one of: Actual, Committed" sqref="D5:D17">
      <formula1>"Actual,Committed"</formula1>
    </dataValidation>
    <dataValidation type="decimal" allowBlank="1" showErrorMessage="1" errorTitle="Invalid number" error="Enter a number between 0 and 10000000" sqref="F10:F40">
      <formula1>0</formula1>
      <formula2>10000000</formula2>
    </dataValidation>
    <dataValidation type="decimal" allowBlank="1" showErrorMessage="1" errorTitle="Invalid number" error="Enter a number between 0 and 10000000" sqref="F5:F40">
      <formula1>0</formula1>
      <formula2>10000000</formula2>
    </dataValidation>
    <dataValidation type="list" showErrorMessage="1" errorTitle="Invalid status" error="Choose one of: Approved, Committed, Pending" sqref="G10:G17">
      <formula1>"Approved,Committed,Pending"</formula1>
    </dataValidation>
    <dataValidation type="list" allowBlank="1" showErrorMessage="1" errorTitle="Invalid status" error="Choose one of: Approved, Committed, Pending" sqref="G18:G40">
      <formula1>"Approved,Committed,Pending"</formula1>
    </dataValidation>
    <dataValidation type="list" showErrorMessage="1" errorTitle="Invalid status" error="Choose one of: Approved, Committed, Pending" sqref="G5:G17">
      <formula1>"Approved,Committed,Pending"</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24" customWidth="1"/>
    <col min="3" max="5" width="16" customWidth="1"/>
    <col min="6" max="7" width="14" customWidth="1"/>
    <col min="8" max="8" width="20" customWidth="1"/>
    <col min="9" max="9" width="12" customWidth="1"/>
    <col min="10" max="10" width="14" customWidth="1"/>
    <col min="11" max="11" width="16" customWidth="1"/>
  </cols>
  <sheetData>
    <row r="1" ht="30" customHeight="1" spans="1:11" x14ac:dyDescent="0.25">
      <c r="A1" s="2" t="s">
        <v>118</v>
      </c>
      <c r="B1" s="2"/>
      <c r="C1" s="2"/>
      <c r="D1" s="2"/>
      <c r="E1" s="2"/>
      <c r="F1" s="2"/>
      <c r="G1" s="2"/>
      <c r="H1" s="2"/>
      <c r="I1" s="2"/>
      <c r="J1" s="2"/>
      <c r="K1" s="2"/>
    </row>
    <row r="2" spans="1:11" x14ac:dyDescent="0.25">
      <c r="A2" s="2"/>
      <c r="B2" s="2"/>
      <c r="K2" s="2"/>
    </row>
    <row r="3" spans="1:11" x14ac:dyDescent="0.25">
      <c r="A3" s="2"/>
      <c r="B3" s="2"/>
      <c r="K3" s="2"/>
    </row>
    <row r="4" ht="30" customHeight="1" spans="1:11" x14ac:dyDescent="0.25">
      <c r="A4" s="11" t="s">
        <v>57</v>
      </c>
      <c r="B4" s="11" t="s">
        <v>58</v>
      </c>
      <c r="C4" s="11" t="s">
        <v>60</v>
      </c>
      <c r="D4" s="11" t="s">
        <v>61</v>
      </c>
      <c r="E4" s="11" t="s">
        <v>62</v>
      </c>
      <c r="F4" s="11" t="s">
        <v>119</v>
      </c>
      <c r="G4" s="11" t="s">
        <v>120</v>
      </c>
      <c r="H4" s="11" t="s">
        <v>121</v>
      </c>
      <c r="I4" s="11" t="s">
        <v>122</v>
      </c>
      <c r="J4" s="11" t="s">
        <v>123</v>
      </c>
      <c r="K4" s="11" t="s">
        <v>65</v>
      </c>
    </row>
    <row r="5" spans="1:11" x14ac:dyDescent="0.25">
      <c r="A5" s="26">
        <f>'Budget'!A5</f>
      </c>
      <c r="B5" s="26">
        <f>'Budget'!B5</f>
      </c>
      <c r="C5" s="18">
        <f>'Budget'!D5</f>
      </c>
      <c r="D5" s="18">
        <f>'Budget'!E5</f>
      </c>
      <c r="E5" s="18">
        <f>'Budget'!F5</f>
      </c>
      <c r="F5" s="17">
        <v>0</v>
      </c>
      <c r="G5" s="18">
        <f>D5+E5+F5</f>
      </c>
      <c r="H5" s="18">
        <f>C5-G5</f>
      </c>
      <c r="I5" s="19">
        <f>IFERROR(H5/ABS(C5),0)</f>
      </c>
      <c r="J5" s="18">
        <f>ABS(H5)</f>
      </c>
      <c r="K5" s="20">
        <f>IF(H5&lt;0,"Over forecast",IF(ABS(I5)&lt;'Project Setup'!$B$11,"Tight","OK"))</f>
      </c>
    </row>
    <row r="6" spans="1:11" x14ac:dyDescent="0.25">
      <c r="A6" s="26">
        <f>'Budget'!A6</f>
      </c>
      <c r="B6" s="26">
        <f>'Budget'!B6</f>
      </c>
      <c r="C6" s="18">
        <f>'Budget'!D6</f>
      </c>
      <c r="D6" s="18">
        <f>'Budget'!E6</f>
      </c>
      <c r="E6" s="18">
        <f>'Budget'!F6</f>
      </c>
      <c r="F6" s="17">
        <v>0</v>
      </c>
      <c r="G6" s="18">
        <f>D6+E6+F6</f>
      </c>
      <c r="H6" s="18">
        <f>C6-G6</f>
      </c>
      <c r="I6" s="19">
        <f>IFERROR(H6/ABS(C6),0)</f>
      </c>
      <c r="J6" s="18">
        <f>ABS(H6)</f>
      </c>
      <c r="K6" s="20">
        <f>IF(H6&lt;0,"Over forecast",IF(ABS(I6)&lt;'Project Setup'!$B$11,"Tight","OK"))</f>
      </c>
    </row>
    <row r="7" spans="1:11" x14ac:dyDescent="0.25">
      <c r="A7" s="26">
        <f>'Budget'!A7</f>
      </c>
      <c r="B7" s="26">
        <f>'Budget'!B7</f>
      </c>
      <c r="C7" s="18">
        <f>'Budget'!D7</f>
      </c>
      <c r="D7" s="18">
        <f>'Budget'!E7</f>
      </c>
      <c r="E7" s="18">
        <f>'Budget'!F7</f>
      </c>
      <c r="F7" s="17">
        <v>3200</v>
      </c>
      <c r="G7" s="18">
        <f>D7+E7+F7</f>
      </c>
      <c r="H7" s="18">
        <f>C7-G7</f>
      </c>
      <c r="I7" s="19">
        <f>IFERROR(H7/ABS(C7),0)</f>
      </c>
      <c r="J7" s="18">
        <f>ABS(H7)</f>
      </c>
      <c r="K7" s="20">
        <f>IF(H7&lt;0,"Over forecast",IF(ABS(I7)&lt;'Project Setup'!$B$11,"Tight","OK"))</f>
      </c>
    </row>
    <row r="8" spans="1:11" x14ac:dyDescent="0.25">
      <c r="A8" s="26">
        <f>'Budget'!A8</f>
      </c>
      <c r="B8" s="26">
        <f>'Budget'!B8</f>
      </c>
      <c r="C8" s="18">
        <f>'Budget'!D8</f>
      </c>
      <c r="D8" s="18">
        <f>'Budget'!E8</f>
      </c>
      <c r="E8" s="18">
        <f>'Budget'!F8</f>
      </c>
      <c r="F8" s="17">
        <v>900</v>
      </c>
      <c r="G8" s="18">
        <f>D8+E8+F8</f>
      </c>
      <c r="H8" s="18">
        <f>C8-G8</f>
      </c>
      <c r="I8" s="19">
        <f>IFERROR(H8/ABS(C8),0)</f>
      </c>
      <c r="J8" s="18">
        <f>ABS(H8)</f>
      </c>
      <c r="K8" s="20">
        <f>IF(H8&lt;0,"Over forecast",IF(ABS(I8)&lt;'Project Setup'!$B$11,"Tight","OK"))</f>
      </c>
    </row>
    <row r="9" spans="1:11" x14ac:dyDescent="0.25">
      <c r="A9" s="26">
        <f>'Budget'!A9</f>
      </c>
      <c r="B9" s="26">
        <f>'Budget'!B9</f>
      </c>
      <c r="C9" s="18">
        <f>'Budget'!D9</f>
      </c>
      <c r="D9" s="18">
        <f>'Budget'!E9</f>
      </c>
      <c r="E9" s="18">
        <f>'Budget'!F9</f>
      </c>
      <c r="F9" s="17">
        <v>38000</v>
      </c>
      <c r="G9" s="18">
        <f>D9+E9+F9</f>
      </c>
      <c r="H9" s="18">
        <f>C9-G9</f>
      </c>
      <c r="I9" s="19">
        <f>IFERROR(H9/ABS(C9),0)</f>
      </c>
      <c r="J9" s="18">
        <f>ABS(H9)</f>
      </c>
      <c r="K9" s="20">
        <f>IF(H9&lt;0,"Over forecast",IF(ABS(I9)&lt;'Project Setup'!$B$11,"Tight","OK"))</f>
      </c>
    </row>
    <row r="10" spans="1:11" x14ac:dyDescent="0.25">
      <c r="A10" s="26">
        <f>'Budget'!A10</f>
      </c>
      <c r="B10" s="26">
        <f>'Budget'!B10</f>
      </c>
      <c r="C10" s="18">
        <f>'Budget'!D10</f>
      </c>
      <c r="D10" s="18">
        <f>'Budget'!E10</f>
      </c>
      <c r="E10" s="18">
        <f>'Budget'!F10</f>
      </c>
      <c r="F10" s="17">
        <v>1400</v>
      </c>
      <c r="G10" s="18">
        <f>D10+E10+F10</f>
      </c>
      <c r="H10" s="18">
        <f>C10-G10</f>
      </c>
      <c r="I10" s="19">
        <f>IFERROR(H10/ABS(C10),0)</f>
      </c>
      <c r="J10" s="18">
        <f>ABS(H10)</f>
      </c>
      <c r="K10" s="20">
        <f>IF(H10&lt;0,"Over forecast",IF(ABS(I10)&lt;'Project Setup'!$B$11,"Tight","OK"))</f>
      </c>
    </row>
    <row r="11" spans="1:11" x14ac:dyDescent="0.25">
      <c r="A11" s="26">
        <f>'Budget'!A11</f>
      </c>
      <c r="B11" s="26">
        <f>'Budget'!B11</f>
      </c>
      <c r="C11" s="18">
        <f>'Budget'!D11</f>
      </c>
      <c r="D11" s="18">
        <f>'Budget'!E11</f>
      </c>
      <c r="E11" s="18">
        <f>'Budget'!F11</f>
      </c>
      <c r="F11" s="17">
        <v>5200</v>
      </c>
      <c r="G11" s="18">
        <f>D11+E11+F11</f>
      </c>
      <c r="H11" s="18">
        <f>C11-G11</f>
      </c>
      <c r="I11" s="19">
        <f>IFERROR(H11/ABS(C11),0)</f>
      </c>
      <c r="J11" s="18">
        <f>ABS(H11)</f>
      </c>
      <c r="K11" s="20">
        <f>IF(H11&lt;0,"Over forecast",IF(ABS(I11)&lt;'Project Setup'!$B$11,"Tight","OK"))</f>
      </c>
    </row>
    <row r="12" spans="1:11" x14ac:dyDescent="0.25">
      <c r="A12" s="26">
        <f>'Budget'!A12</f>
      </c>
      <c r="B12" s="26">
        <f>'Budget'!B12</f>
      </c>
      <c r="C12" s="18">
        <f>'Budget'!D12</f>
      </c>
      <c r="D12" s="18">
        <f>'Budget'!E12</f>
      </c>
      <c r="E12" s="18">
        <f>'Budget'!F12</f>
      </c>
      <c r="F12" s="17">
        <v>2800</v>
      </c>
      <c r="G12" s="18">
        <f>D12+E12+F12</f>
      </c>
      <c r="H12" s="18">
        <f>C12-G12</f>
      </c>
      <c r="I12" s="19">
        <f>IFERROR(H12/ABS(C12),0)</f>
      </c>
      <c r="J12" s="18">
        <f>ABS(H12)</f>
      </c>
      <c r="K12" s="20">
        <f>IF(H12&lt;0,"Over forecast",IF(ABS(I12)&lt;'Project Setup'!$B$11,"Tight","OK"))</f>
      </c>
    </row>
    <row r="13" spans="1:11" x14ac:dyDescent="0.25">
      <c r="A13" s="26">
        <f>'Budget'!A13</f>
      </c>
      <c r="B13" s="26">
        <f>'Budget'!B13</f>
      </c>
      <c r="C13" s="18">
        <f>'Budget'!D13</f>
      </c>
      <c r="D13" s="18">
        <f>'Budget'!E13</f>
      </c>
      <c r="E13" s="18">
        <f>'Budget'!F13</f>
      </c>
      <c r="F13" s="17">
        <v>7400</v>
      </c>
      <c r="G13" s="18">
        <f>D13+E13+F13</f>
      </c>
      <c r="H13" s="18">
        <f>C13-G13</f>
      </c>
      <c r="I13" s="19">
        <f>IFERROR(H13/ABS(C13),0)</f>
      </c>
      <c r="J13" s="18">
        <f>ABS(H13)</f>
      </c>
      <c r="K13" s="20">
        <f>IF(H13&lt;0,"Over forecast",IF(ABS(I13)&lt;'Project Setup'!$B$11,"Tight","OK"))</f>
      </c>
    </row>
    <row r="14" spans="1:11" x14ac:dyDescent="0.25">
      <c r="A14" s="26">
        <f>'Budget'!A14</f>
      </c>
      <c r="B14" s="26">
        <f>'Budget'!B14</f>
      </c>
      <c r="C14" s="18">
        <f>'Budget'!D14</f>
      </c>
      <c r="D14" s="18">
        <f>'Budget'!E14</f>
      </c>
      <c r="E14" s="18">
        <f>'Budget'!F14</f>
      </c>
      <c r="F14" s="17">
        <v>7200</v>
      </c>
      <c r="G14" s="18">
        <f>D14+E14+F14</f>
      </c>
      <c r="H14" s="18">
        <f>C14-G14</f>
      </c>
      <c r="I14" s="19">
        <f>IFERROR(H14/ABS(C14),0)</f>
      </c>
      <c r="J14" s="18">
        <f>ABS(H14)</f>
      </c>
      <c r="K14" s="20">
        <f>IF(H14&lt;0,"Over forecast",IF(ABS(I14)&lt;'Project Setup'!$B$11,"Tight","OK"))</f>
      </c>
    </row>
    <row r="15" spans="1:11" x14ac:dyDescent="0.25">
      <c r="A15" s="2"/>
      <c r="B15" s="2"/>
      <c r="K15" s="2"/>
    </row>
    <row r="16" spans="1:11" x14ac:dyDescent="0.25">
      <c r="A16" s="5" t="s">
        <v>124</v>
      </c>
      <c r="B16" s="5"/>
      <c r="C16" s="21">
        <f>SUM(C5:C14)</f>
      </c>
      <c r="D16" s="21">
        <f>SUM(D5:D14)</f>
      </c>
      <c r="E16" s="21">
        <f>SUM(E5:E14)</f>
      </c>
      <c r="F16" s="21">
        <f>SUM(F5:F14)</f>
      </c>
      <c r="G16" s="21">
        <f>SUM(G5:G14)</f>
      </c>
      <c r="H16" s="21">
        <f>SUM(H5:H14)</f>
      </c>
      <c r="I16" s="22">
        <f>IFERROR(H16/ABS(C16),0)</f>
      </c>
      <c r="J16" s="21">
        <f>SUM(J5:J14)</f>
      </c>
      <c r="K16" s="2"/>
    </row>
  </sheetData>
  <mergeCells count="2">
    <mergeCell ref="A1:J1"/>
    <mergeCell ref="A16:B16"/>
  </mergeCells>
  <dataValidations count="2">
    <dataValidation type="decimal" allowBlank="1" showErrorMessage="1" errorTitle="Invalid number" error="Enter a number between 0 and 10000000" sqref="F10:F14">
      <formula1>0</formula1>
      <formula2>10000000</formula2>
    </dataValidation>
    <dataValidation type="decimal" allowBlank="1" showErrorMessage="1" errorTitle="Invalid number" error="Enter a number between 0 and 10000000" sqref="F5:F14">
      <formula1>0</formula1>
      <formula2>10000000</formula2>
    </dataValidation>
  </dataValidation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howGridLines="0"/>
  </sheetViews>
  <sheetFormatPr defaultRowHeight="15" outlineLevelRow="0" outlineLevelCol="0" x14ac:dyDescent="55"/>
  <cols>
    <col min="1" max="1" width="30" customWidth="1"/>
    <col min="2" max="6" width="20" customWidth="1"/>
  </cols>
  <sheetData>
    <row r="1" spans="1:6" x14ac:dyDescent="0.25">
      <c r="A1" s="1" t="s">
        <v>125</v>
      </c>
      <c r="B1" s="1"/>
      <c r="C1" s="1"/>
      <c r="D1" s="1"/>
      <c r="E1" s="1"/>
      <c r="F1" s="1"/>
    </row>
    <row r="2" spans="1:6" x14ac:dyDescent="0.25">
      <c r="A2" s="2"/>
      <c r="B2" s="2"/>
      <c r="C2" s="2"/>
      <c r="D2" s="2"/>
      <c r="E2" s="2"/>
      <c r="F2" s="2"/>
    </row>
    <row r="3" spans="1:6" x14ac:dyDescent="0.25">
      <c r="A3" s="5" t="s">
        <v>126</v>
      </c>
      <c r="B3" s="27">
        <f>'Project Setup'!$B$4</f>
      </c>
      <c r="C3" s="27"/>
      <c r="D3" s="27"/>
      <c r="E3" s="2"/>
      <c r="F3" s="2"/>
    </row>
    <row r="4" spans="1:6" x14ac:dyDescent="0.25">
      <c r="A4" s="5" t="s">
        <v>65</v>
      </c>
      <c r="B4" s="20">
        <f>'Project Setup'!$B$9</f>
      </c>
      <c r="C4" s="2"/>
      <c r="D4" s="2"/>
      <c r="E4" s="2"/>
      <c r="F4" s="2"/>
    </row>
    <row r="5" spans="1:6" x14ac:dyDescent="0.25">
      <c r="A5" s="2"/>
      <c r="B5" s="2"/>
      <c r="C5" s="2"/>
      <c r="D5" s="2"/>
      <c r="E5" s="2"/>
      <c r="F5" s="2"/>
    </row>
    <row r="6" ht="30" customHeight="1" spans="1:6" x14ac:dyDescent="0.25">
      <c r="A6" s="11" t="s">
        <v>127</v>
      </c>
      <c r="B6" s="11" t="s">
        <v>102</v>
      </c>
      <c r="C6" s="11" t="s">
        <v>34</v>
      </c>
      <c r="D6" s="2"/>
      <c r="E6" s="2"/>
      <c r="F6" s="2"/>
    </row>
    <row r="7" spans="1:6" x14ac:dyDescent="0.25">
      <c r="A7" s="5" t="s">
        <v>60</v>
      </c>
      <c r="B7" s="28">
        <f>SUM('Forecast to Complete'!$C$5:$C$14)</f>
      </c>
      <c r="C7" s="2" t="s">
        <v>128</v>
      </c>
      <c r="D7" s="2"/>
      <c r="E7" s="2"/>
      <c r="F7" s="2"/>
    </row>
    <row r="8" spans="1:6" x14ac:dyDescent="0.25">
      <c r="A8" s="5" t="s">
        <v>129</v>
      </c>
      <c r="B8" s="28">
        <f>ROUND(B7*'Project Setup'!$B$10,0)</f>
      </c>
      <c r="C8" s="2" t="s">
        <v>130</v>
      </c>
      <c r="D8" s="2"/>
      <c r="E8" s="2"/>
      <c r="F8" s="2"/>
    </row>
    <row r="9" spans="1:6" x14ac:dyDescent="0.25">
      <c r="A9" s="5" t="s">
        <v>131</v>
      </c>
      <c r="B9" s="28">
        <f>B7+B8</f>
      </c>
      <c r="C9" s="2" t="s">
        <v>132</v>
      </c>
      <c r="D9" s="2"/>
      <c r="E9" s="2"/>
      <c r="F9" s="2"/>
    </row>
    <row r="10" spans="1:6" x14ac:dyDescent="0.25">
      <c r="A10" s="5" t="s">
        <v>61</v>
      </c>
      <c r="B10" s="28">
        <f>SUM('Forecast to Complete'!$D$5:$D$14)</f>
      </c>
      <c r="C10" s="2" t="s">
        <v>133</v>
      </c>
      <c r="D10" s="2"/>
      <c r="E10" s="2"/>
      <c r="F10" s="2"/>
    </row>
    <row r="11" spans="1:6" x14ac:dyDescent="0.25">
      <c r="A11" s="5" t="s">
        <v>134</v>
      </c>
      <c r="B11" s="28">
        <f>SUM('Forecast to Complete'!$E$5:$E$14)</f>
      </c>
      <c r="C11" s="2" t="s">
        <v>135</v>
      </c>
      <c r="D11" s="2"/>
      <c r="E11" s="2"/>
      <c r="F11" s="2"/>
    </row>
    <row r="12" spans="1:6" x14ac:dyDescent="0.25">
      <c r="A12" s="5" t="s">
        <v>136</v>
      </c>
      <c r="B12" s="28">
        <f>SUM('Forecast to Complete'!$F$5:$F$14)</f>
      </c>
      <c r="C12" s="2" t="s">
        <v>137</v>
      </c>
      <c r="D12" s="2"/>
      <c r="E12" s="2"/>
      <c r="F12" s="2"/>
    </row>
    <row r="13" spans="1:6" x14ac:dyDescent="0.25">
      <c r="A13" s="5" t="s">
        <v>138</v>
      </c>
      <c r="B13" s="29">
        <f>B10+B11+B12</f>
      </c>
      <c r="C13" s="2" t="s">
        <v>139</v>
      </c>
      <c r="D13" s="2"/>
      <c r="E13" s="2"/>
      <c r="F13" s="2"/>
    </row>
    <row r="14" spans="1:6" x14ac:dyDescent="0.25">
      <c r="A14" s="5" t="s">
        <v>140</v>
      </c>
      <c r="B14" s="29">
        <f>B7-B13</f>
      </c>
      <c r="C14" s="2" t="s">
        <v>141</v>
      </c>
      <c r="D14" s="2"/>
      <c r="E14" s="2"/>
      <c r="F14" s="2"/>
    </row>
    <row r="15" spans="1:6" x14ac:dyDescent="0.25">
      <c r="A15" s="5" t="s">
        <v>142</v>
      </c>
      <c r="B15" s="29">
        <f>B9-B13</f>
      </c>
      <c r="C15" s="2" t="s">
        <v>143</v>
      </c>
      <c r="D15" s="2"/>
      <c r="E15" s="2"/>
      <c r="F15" s="2"/>
    </row>
    <row r="16" spans="1:6" x14ac:dyDescent="0.25">
      <c r="A16" s="2"/>
      <c r="B16" s="2"/>
      <c r="C16" s="2"/>
      <c r="D16" s="2"/>
      <c r="E16" s="2"/>
      <c r="F16" s="2"/>
    </row>
    <row r="17" spans="1:6" x14ac:dyDescent="0.25">
      <c r="A17" s="2"/>
      <c r="B17" s="2"/>
      <c r="C17" s="2"/>
      <c r="D17" s="2"/>
      <c r="E17" s="2"/>
      <c r="F17" s="2"/>
    </row>
    <row r="18" spans="1:6" x14ac:dyDescent="0.25">
      <c r="A18" s="3" t="s">
        <v>144</v>
      </c>
      <c r="B18" s="3"/>
      <c r="C18" s="3"/>
      <c r="D18" s="3"/>
      <c r="E18" s="3"/>
      <c r="F18" s="3"/>
    </row>
    <row r="19" ht="30" customHeight="1" spans="1:6" x14ac:dyDescent="0.25">
      <c r="A19" s="11" t="s">
        <v>57</v>
      </c>
      <c r="B19" s="11" t="s">
        <v>8</v>
      </c>
      <c r="C19" s="11" t="s">
        <v>145</v>
      </c>
      <c r="D19" s="11" t="s">
        <v>146</v>
      </c>
      <c r="E19" s="11" t="s">
        <v>120</v>
      </c>
      <c r="F19" s="11" t="s">
        <v>147</v>
      </c>
    </row>
    <row r="20" spans="1:6" x14ac:dyDescent="0.25">
      <c r="A20" s="5" t="s">
        <v>66</v>
      </c>
      <c r="B20" s="28">
        <f>SUMIFS('Forecast to Complete'!$C$5:$C$14,'Forecast to Complete'!$A$5:$A$14,$A20)</f>
      </c>
      <c r="C20" s="28">
        <f>SUMIFS('Forecast to Complete'!$D$5:$D$14,'Forecast to Complete'!$A$5:$A$14,$A20)+SUMIFS('Forecast to Complete'!$E$5:$E$14,'Forecast to Complete'!$A$5:$A$14,$A20)</f>
      </c>
      <c r="D20" s="28">
        <f>SUMIFS('Forecast to Complete'!$F$5:$F$14,'Forecast to Complete'!$A$5:$A$14,$A20)</f>
      </c>
      <c r="E20" s="28">
        <f>SUMIFS('Forecast to Complete'!$G$5:$G$14,'Forecast to Complete'!$A$5:$A$14,$A20)</f>
      </c>
      <c r="F20" s="28">
        <f>SUMIFS('Forecast to Complete'!$H$5:$H$14,'Forecast to Complete'!$A$5:$A$14,$A20)</f>
      </c>
    </row>
    <row r="21" spans="1:6" x14ac:dyDescent="0.25">
      <c r="A21" s="5" t="s">
        <v>73</v>
      </c>
      <c r="B21" s="28">
        <f>SUMIFS('Forecast to Complete'!$C$5:$C$14,'Forecast to Complete'!$A$5:$A$14,$A21)</f>
      </c>
      <c r="C21" s="28">
        <f>SUMIFS('Forecast to Complete'!$D$5:$D$14,'Forecast to Complete'!$A$5:$A$14,$A21)+SUMIFS('Forecast to Complete'!$E$5:$E$14,'Forecast to Complete'!$A$5:$A$14,$A21)</f>
      </c>
      <c r="D21" s="28">
        <f>SUMIFS('Forecast to Complete'!$F$5:$F$14,'Forecast to Complete'!$A$5:$A$14,$A21)</f>
      </c>
      <c r="E21" s="28">
        <f>SUMIFS('Forecast to Complete'!$G$5:$G$14,'Forecast to Complete'!$A$5:$A$14,$A21)</f>
      </c>
      <c r="F21" s="28">
        <f>SUMIFS('Forecast to Complete'!$H$5:$H$14,'Forecast to Complete'!$A$5:$A$14,$A21)</f>
      </c>
    </row>
    <row r="22" spans="1:6" x14ac:dyDescent="0.25">
      <c r="A22" s="5" t="s">
        <v>78</v>
      </c>
      <c r="B22" s="28">
        <f>SUMIFS('Forecast to Complete'!$C$5:$C$14,'Forecast to Complete'!$A$5:$A$14,$A22)</f>
      </c>
      <c r="C22" s="28">
        <f>SUMIFS('Forecast to Complete'!$D$5:$D$14,'Forecast to Complete'!$A$5:$A$14,$A22)+SUMIFS('Forecast to Complete'!$E$5:$E$14,'Forecast to Complete'!$A$5:$A$14,$A22)</f>
      </c>
      <c r="D22" s="28">
        <f>SUMIFS('Forecast to Complete'!$F$5:$F$14,'Forecast to Complete'!$A$5:$A$14,$A22)</f>
      </c>
      <c r="E22" s="28">
        <f>SUMIFS('Forecast to Complete'!$G$5:$G$14,'Forecast to Complete'!$A$5:$A$14,$A22)</f>
      </c>
      <c r="F22" s="28">
        <f>SUMIFS('Forecast to Complete'!$H$5:$H$14,'Forecast to Complete'!$A$5:$A$14,$A22)</f>
      </c>
    </row>
    <row r="23" spans="1:6" x14ac:dyDescent="0.25">
      <c r="A23" s="5" t="s">
        <v>87</v>
      </c>
      <c r="B23" s="28">
        <f>SUMIFS('Forecast to Complete'!$C$5:$C$14,'Forecast to Complete'!$A$5:$A$14,$A23)</f>
      </c>
      <c r="C23" s="28">
        <f>SUMIFS('Forecast to Complete'!$D$5:$D$14,'Forecast to Complete'!$A$5:$A$14,$A23)+SUMIFS('Forecast to Complete'!$E$5:$E$14,'Forecast to Complete'!$A$5:$A$14,$A23)</f>
      </c>
      <c r="D23" s="28">
        <f>SUMIFS('Forecast to Complete'!$F$5:$F$14,'Forecast to Complete'!$A$5:$A$14,$A23)</f>
      </c>
      <c r="E23" s="28">
        <f>SUMIFS('Forecast to Complete'!$G$5:$G$14,'Forecast to Complete'!$A$5:$A$14,$A23)</f>
      </c>
      <c r="F23" s="28">
        <f>SUMIFS('Forecast to Complete'!$H$5:$H$14,'Forecast to Complete'!$A$5:$A$14,$A23)</f>
      </c>
    </row>
    <row r="24" spans="1:6" x14ac:dyDescent="0.25">
      <c r="A24" s="5" t="s">
        <v>94</v>
      </c>
      <c r="B24" s="28">
        <f>SUMIFS('Forecast to Complete'!$C$5:$C$14,'Forecast to Complete'!$A$5:$A$14,$A24)</f>
      </c>
      <c r="C24" s="28">
        <f>SUMIFS('Forecast to Complete'!$D$5:$D$14,'Forecast to Complete'!$A$5:$A$14,$A24)+SUMIFS('Forecast to Complete'!$E$5:$E$14,'Forecast to Complete'!$A$5:$A$14,$A24)</f>
      </c>
      <c r="D24" s="28">
        <f>SUMIFS('Forecast to Complete'!$F$5:$F$14,'Forecast to Complete'!$A$5:$A$14,$A24)</f>
      </c>
      <c r="E24" s="28">
        <f>SUMIFS('Forecast to Complete'!$G$5:$G$14,'Forecast to Complete'!$A$5:$A$14,$A24)</f>
      </c>
      <c r="F24" s="28">
        <f>SUMIFS('Forecast to Complete'!$H$5:$H$14,'Forecast to Complete'!$A$5:$A$14,$A24)</f>
      </c>
    </row>
    <row r="25" spans="1:6" x14ac:dyDescent="0.25">
      <c r="A25" s="2"/>
      <c r="B25" s="2"/>
      <c r="C25" s="2"/>
      <c r="D25" s="2"/>
      <c r="E25" s="2"/>
      <c r="F25" s="2"/>
    </row>
    <row r="26" spans="1:6" x14ac:dyDescent="0.25">
      <c r="A26" s="2"/>
      <c r="B26" s="2"/>
      <c r="C26" s="2"/>
      <c r="D26" s="2"/>
      <c r="E26" s="2"/>
      <c r="F26" s="2"/>
    </row>
    <row r="27" spans="1:6" x14ac:dyDescent="0.25">
      <c r="A27" s="3" t="s">
        <v>148</v>
      </c>
      <c r="B27" s="3"/>
      <c r="C27" s="3"/>
      <c r="D27" s="3"/>
      <c r="E27" s="3"/>
      <c r="F27" s="3"/>
    </row>
    <row r="28" ht="30" customHeight="1" spans="1:6" x14ac:dyDescent="0.25">
      <c r="A28" s="11" t="s">
        <v>149</v>
      </c>
      <c r="B28" s="11" t="s">
        <v>58</v>
      </c>
      <c r="C28" s="11" t="s">
        <v>123</v>
      </c>
      <c r="D28" s="11" t="s">
        <v>150</v>
      </c>
      <c r="E28" s="2"/>
      <c r="F28" s="2"/>
    </row>
    <row r="29" spans="1:6" x14ac:dyDescent="0.25">
      <c r="A29" s="30">
        <v>1</v>
      </c>
      <c r="B29" s="31">
        <f>INDEX('Forecast to Complete'!$B$5:$B$14,MATCH(C29,'Forecast to Complete'!$J$5:$J$14,0))</f>
      </c>
      <c r="C29" s="32">
        <f>LARGE('Forecast to Complete'!$J$5:$J$14,1)</f>
      </c>
      <c r="D29" s="32">
        <f>INDEX('Forecast to Complete'!$H$5:$H$14,MATCH(C29,'Forecast to Complete'!$J$5:$J$14,0))</f>
      </c>
      <c r="E29" s="2"/>
      <c r="F29" s="2"/>
    </row>
    <row r="30" spans="1:6" x14ac:dyDescent="0.25">
      <c r="A30" s="30">
        <v>2</v>
      </c>
      <c r="B30" s="31">
        <f>INDEX('Forecast to Complete'!$B$5:$B$14,MATCH(C30,'Forecast to Complete'!$J$5:$J$14,0))</f>
      </c>
      <c r="C30" s="32">
        <f>LARGE('Forecast to Complete'!$J$5:$J$14,2)</f>
      </c>
      <c r="D30" s="32">
        <f>INDEX('Forecast to Complete'!$H$5:$H$14,MATCH(C30,'Forecast to Complete'!$J$5:$J$14,0))</f>
      </c>
      <c r="E30" s="2"/>
      <c r="F30" s="2"/>
    </row>
    <row r="31" spans="1:6" x14ac:dyDescent="0.25">
      <c r="A31" s="30">
        <v>3</v>
      </c>
      <c r="B31" s="31">
        <f>INDEX('Forecast to Complete'!$B$5:$B$14,MATCH(C31,'Forecast to Complete'!$J$5:$J$14,0))</f>
      </c>
      <c r="C31" s="32">
        <f>LARGE('Forecast to Complete'!$J$5:$J$14,3)</f>
      </c>
      <c r="D31" s="32">
        <f>INDEX('Forecast to Complete'!$H$5:$H$14,MATCH(C31,'Forecast to Complete'!$J$5:$J$14,0))</f>
      </c>
      <c r="E31" s="2"/>
      <c r="F31" s="2"/>
    </row>
    <row r="32" spans="1:6" x14ac:dyDescent="0.25">
      <c r="A32" s="2"/>
      <c r="B32" s="2"/>
      <c r="C32" s="2"/>
      <c r="D32" s="2"/>
      <c r="E32" s="2"/>
      <c r="F32" s="2"/>
    </row>
    <row r="33" spans="1:6" x14ac:dyDescent="0.25">
      <c r="A33" s="2"/>
      <c r="B33" s="2"/>
      <c r="C33" s="2"/>
      <c r="D33" s="2"/>
      <c r="E33" s="2"/>
      <c r="F33" s="2"/>
    </row>
    <row r="34" ht="32" customHeight="1" spans="1:6" x14ac:dyDescent="0.25">
      <c r="A34" s="15" t="s">
        <v>31</v>
      </c>
      <c r="B34" s="15"/>
      <c r="C34" s="15"/>
      <c r="D34" s="15"/>
      <c r="E34" s="15"/>
      <c r="F34" s="15"/>
    </row>
  </sheetData>
  <mergeCells count="14">
    <mergeCell ref="A1:F1"/>
    <mergeCell ref="B3:D3"/>
    <mergeCell ref="C7:F7"/>
    <mergeCell ref="C8:F8"/>
    <mergeCell ref="C9:F9"/>
    <mergeCell ref="C10:F10"/>
    <mergeCell ref="C11:F11"/>
    <mergeCell ref="C12:F12"/>
    <mergeCell ref="C13:F13"/>
    <mergeCell ref="C14:F14"/>
    <mergeCell ref="C15:F15"/>
    <mergeCell ref="A18:F18"/>
    <mergeCell ref="A27:F27"/>
    <mergeCell ref="A34:F34"/>
  </mergeCells>
  <hyperlinks>
    <hyperlink ref="A34"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Project Setup</vt:lpstr>
      <vt:lpstr>Budget</vt:lpstr>
      <vt:lpstr>Costs</vt:lpstr>
      <vt:lpstr>Forecast to Complete</vt:lpstr>
      <vt:lpstr>Project 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2026-07-29T07:45:33Z</dcterms:created>
  <dcterms:modified xsi:type="dcterms:W3CDTF">2026-07-29T07:45:33Z</dcterms:modified>
</cp:coreProperties>
</file>