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Sales Data" state="visible" r:id="rId5"/>
    <sheet sheetId="3" name="Targets" state="visible" r:id="rId6"/>
    <sheet sheetId="4" name="Pipeline" state="visible" r:id="rId7"/>
    <sheet sheetId="5" name="Rep Performance" state="visible" r:id="rId8"/>
    <sheet sheetId="6" name="Dashboard" state="visible" r:id="rId9"/>
  </sheets>
  <calcPr calcId="171027"/>
</workbook>
</file>

<file path=xl/sharedStrings.xml><?xml version="1.0" encoding="utf-8"?>
<sst xmlns="http://schemas.openxmlformats.org/spreadsheetml/2006/main" count="425" uniqueCount="178">
  <si>
    <t>Sales Report Template</t>
  </si>
  <si>
    <t>Purpose</t>
  </si>
  <si>
    <t>This workbook helps a small sales team report closed-won revenue, monthly targets, weighted pipeline, rep attainment, and dashboard KPIs from simple spreadsheet inputs. Replace the synthetic customers, deals, targets, and pipeline records with your own data — every formula recalculates automatically.</t>
  </si>
  <si>
    <t>Clean-room disclosure</t>
  </si>
  <si>
    <t>Clean-room disclosure: every formula, layout, and sample figure in this workbook was authored from scratch for excel.tv. No vendor workbook, template, branding, asset, or sample dataset was downloaded, inspected, or adapted in building this file. All data shown is synthetic and for illustration only.</t>
  </si>
  <si>
    <t>What’s in this workbook</t>
  </si>
  <si>
    <t>Sales Data</t>
  </si>
  <si>
    <t>Closed deal history: one row per won or lost deal, with month, rep, region, product, customer, amount, and status. Helper columns calculate won revenue and deal counts.</t>
  </si>
  <si>
    <t>Targets</t>
  </si>
  <si>
    <t>Monthly quota by rep. Keep one row per rep per month so SUMIFS can pull target values cleanly.</t>
  </si>
  <si>
    <t>Pipeline</t>
  </si>
  <si>
    <t>Open opportunity list: expected month, rep, region, product, prospect, stage, amount, and probability. Weighted pipeline is amount times probability.</t>
  </si>
  <si>
    <t>Rep Performance</t>
  </si>
  <si>
    <t>Automatically summarizes each rep for the month selected on the Dashboard: closed-won revenue, target, attainment, weighted pipeline, coverage, gap, won deals, and lost revenue.</t>
  </si>
  <si>
    <t>Dashboard</t>
  </si>
  <si>
    <t>The one-page sales dashboard: pick a month and review team revenue, target attainment, weighted pipeline, pipeline coverage, deal counts, lost revenue, and top performers.</t>
  </si>
  <si>
    <t>How to use this workbook</t>
  </si>
  <si>
    <t>1. Open Sales Data and replace the sample closed deals with your own won and lost deals. Enter a real amount for every row, even when Status is Lost, so lost revenue reports correctly.</t>
  </si>
  <si>
    <t>2. Open Targets and enter one target row for every rep/month combination you want to report.</t>
  </si>
  <si>
    <t>3. Open Pipeline and replace the sample open opportunities. Enter probability as a decimal from 0 to 1, such as 0.6 for 60%.</t>
  </si>
  <si>
    <t>4. Go to the Dashboard sheet and use the month selector dropdown to choose the reporting month.</t>
  </si>
  <si>
    <t>5. Review Rep Performance for the rep-level detail behind the dashboard totals before you paste numbers into a sales update deck.</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</si>
  <si>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</si>
  <si>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</si>
  <si>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</si>
  <si>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</si>
  <si>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</si>
  <si>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</si>
  <si>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SUMIFS, IF, IFERROR, INDEX, MATCH, ABS, ROUND, LARGE, and arithmetic) is natively supported in Google Sheets, so no formula substitutions are required. Dropdown data validation on the month selector and input columns also carries over automatically.</t>
  </si>
  <si>
    <t>Limitations</t>
  </si>
  <si>
    <t>This template assumes rep names and month abbreviations are entered consistently across Sales Data, Targets, Pipeline, Rep Performance, and Dashboard. The top-performer ranking uses LARGE + MATCH, which returns the first matching rep if two reps tie exactly. Pipeline coverage uses weighted pipeline, not a forecast commitment, so it should be treated as a planning signal rather than booked revenue. The sample workbook does not connect to a CRM, refresh external data, run macros, or create live Google Sheets copies by itself.</t>
  </si>
  <si>
    <t>★ Free template from Excel.TV — get more free Excel &amp; Google Sheets templates →</t>
  </si>
  <si>
    <t>Enter closed won and closed lost deals here. Amount should be the deal amount at close; helper columns calculate won revenue, lost revenue, and row counts for dashboard reporting.</t>
  </si>
  <si>
    <t>Deal ID</t>
  </si>
  <si>
    <t>Month</t>
  </si>
  <si>
    <t>Rep</t>
  </si>
  <si>
    <t>Region</t>
  </si>
  <si>
    <t>Product</t>
  </si>
  <si>
    <t>Customer</t>
  </si>
  <si>
    <t>Amount</t>
  </si>
  <si>
    <t>Status</t>
  </si>
  <si>
    <t>Won Revenue</t>
  </si>
  <si>
    <t>Lost Revenue</t>
  </si>
  <si>
    <t>Won Deal Count</t>
  </si>
  <si>
    <t>S-1001</t>
  </si>
  <si>
    <t>Jan</t>
  </si>
  <si>
    <t>Maya Chen</t>
  </si>
  <si>
    <t>North</t>
  </si>
  <si>
    <t>Core Platform</t>
  </si>
  <si>
    <t>Blue Pine Studio</t>
  </si>
  <si>
    <t>Won</t>
  </si>
  <si>
    <t>S-1002</t>
  </si>
  <si>
    <t>Analytics Add-on</t>
  </si>
  <si>
    <t>Harbor Retail Group</t>
  </si>
  <si>
    <t>S-1003</t>
  </si>
  <si>
    <t>East</t>
  </si>
  <si>
    <t>Training</t>
  </si>
  <si>
    <t>Maple Leaf Labs</t>
  </si>
  <si>
    <t>Lost</t>
  </si>
  <si>
    <t>S-1004</t>
  </si>
  <si>
    <t>Jordan Lee</t>
  </si>
  <si>
    <t>South</t>
  </si>
  <si>
    <t>CedarWorks</t>
  </si>
  <si>
    <t>S-1005</t>
  </si>
  <si>
    <t>Implementation</t>
  </si>
  <si>
    <t>Summit Fixtures</t>
  </si>
  <si>
    <t>S-1006</t>
  </si>
  <si>
    <t>West</t>
  </si>
  <si>
    <t>Lighthouse Foods</t>
  </si>
  <si>
    <t>S-1007</t>
  </si>
  <si>
    <t>Priya Shah</t>
  </si>
  <si>
    <t>Northstar Clinics</t>
  </si>
  <si>
    <t>S-1008</t>
  </si>
  <si>
    <t>River City Supply</t>
  </si>
  <si>
    <t>S-1009</t>
  </si>
  <si>
    <t>Omar Reyes</t>
  </si>
  <si>
    <t>Golden State Co-op</t>
  </si>
  <si>
    <t>S-1010</t>
  </si>
  <si>
    <t>Evergreen Parts</t>
  </si>
  <si>
    <t>S-1011</t>
  </si>
  <si>
    <t>Prairie Dental</t>
  </si>
  <si>
    <t>S-1012</t>
  </si>
  <si>
    <t>Feb</t>
  </si>
  <si>
    <t>Redwood Services</t>
  </si>
  <si>
    <t>S-1013</t>
  </si>
  <si>
    <t>Anchor Point Media</t>
  </si>
  <si>
    <t>S-1014</t>
  </si>
  <si>
    <t>Lakeside Supply</t>
  </si>
  <si>
    <t>S-1015</t>
  </si>
  <si>
    <t>Fieldstone Design</t>
  </si>
  <si>
    <t>S-1016</t>
  </si>
  <si>
    <t>BrightPath Health</t>
  </si>
  <si>
    <t>S-1017</t>
  </si>
  <si>
    <t>Metroline Transit</t>
  </si>
  <si>
    <t>S-1018</t>
  </si>
  <si>
    <t>Pacific Gardeners</t>
  </si>
  <si>
    <t>S-1019</t>
  </si>
  <si>
    <t>Juniper Hardware</t>
  </si>
  <si>
    <t>S-1020</t>
  </si>
  <si>
    <t>Mar</t>
  </si>
  <si>
    <t>Silverline Accounting</t>
  </si>
  <si>
    <t>S-1021</t>
  </si>
  <si>
    <t>Cottonwood Fitness</t>
  </si>
  <si>
    <t>S-1022</t>
  </si>
  <si>
    <t>Pioneer Electric</t>
  </si>
  <si>
    <t>S-1023</t>
  </si>
  <si>
    <t>Atlas Printing</t>
  </si>
  <si>
    <t>S-1024</t>
  </si>
  <si>
    <t>Beacon Dental Group</t>
  </si>
  <si>
    <t>S-1025</t>
  </si>
  <si>
    <t>Spruce Hill School</t>
  </si>
  <si>
    <t>S-1026</t>
  </si>
  <si>
    <t>Mesa Outdoor</t>
  </si>
  <si>
    <t>S-1027</t>
  </si>
  <si>
    <t>Oak &amp; Stone</t>
  </si>
  <si>
    <t>S-1028</t>
  </si>
  <si>
    <t>Clearwater Advisors</t>
  </si>
  <si>
    <t>Enter one target row for each rep and month. Rep Performance uses SUMIFS, so duplicate rows for the same rep/month will be added together.</t>
  </si>
  <si>
    <t>Target Revenue</t>
  </si>
  <si>
    <t>Notes</t>
  </si>
  <si>
    <t>Synthetic monthly quota for template demonstration.</t>
  </si>
  <si>
    <t>Enter open opportunities here. Probability is a decimal between 0 and 1. Weighted Pipeline is calculated as Amount times Probability.</t>
  </si>
  <si>
    <t>Opportunity ID</t>
  </si>
  <si>
    <t>Expected Month</t>
  </si>
  <si>
    <t>Prospect</t>
  </si>
  <si>
    <t>Stage</t>
  </si>
  <si>
    <t>Probability</t>
  </si>
  <si>
    <t>Weighted Pipeline</t>
  </si>
  <si>
    <t>Open Deal Count</t>
  </si>
  <si>
    <t>P-2001</t>
  </si>
  <si>
    <t>Horizon Bakery</t>
  </si>
  <si>
    <t>Commit</t>
  </si>
  <si>
    <t>P-2002</t>
  </si>
  <si>
    <t>Stonebridge Logistics</t>
  </si>
  <si>
    <t>Negotiation</t>
  </si>
  <si>
    <t>P-2003</t>
  </si>
  <si>
    <t>Elm Street Pediatrics</t>
  </si>
  <si>
    <t>Proposal</t>
  </si>
  <si>
    <t>P-2004</t>
  </si>
  <si>
    <t>Sunset Manufacturing</t>
  </si>
  <si>
    <t>Discovery</t>
  </si>
  <si>
    <t>P-2005</t>
  </si>
  <si>
    <t>Granite Warehouse</t>
  </si>
  <si>
    <t>P-2006</t>
  </si>
  <si>
    <t>Hickory Hotel Group</t>
  </si>
  <si>
    <t>P-2007</t>
  </si>
  <si>
    <t>Bayside Veterinary</t>
  </si>
  <si>
    <t>P-2008</t>
  </si>
  <si>
    <t>Copper Creek Retail</t>
  </si>
  <si>
    <t>P-2009</t>
  </si>
  <si>
    <t>Aspen Nonprofit Network</t>
  </si>
  <si>
    <t>P-2010</t>
  </si>
  <si>
    <t>Magnolia Clinics</t>
  </si>
  <si>
    <t>P-2011</t>
  </si>
  <si>
    <t>Foundry Coworking</t>
  </si>
  <si>
    <t>P-2012</t>
  </si>
  <si>
    <t>Canyon Craft Foods</t>
  </si>
  <si>
    <t>This sheet summarizes rep performance for the month selected on the Dashboard. Do not type over the formulas; edit Sales Data, Targets, or Pipeline instead.</t>
  </si>
  <si>
    <t>Selected month (from Dashboard):</t>
  </si>
  <si>
    <t>Closed Won Revenue</t>
  </si>
  <si>
    <t>Attainment %</t>
  </si>
  <si>
    <t>Pipeline Coverage</t>
  </si>
  <si>
    <t>Gap to Target</t>
  </si>
  <si>
    <t>Won Deals</t>
  </si>
  <si>
    <t>Select month to review:</t>
  </si>
  <si>
    <t>Team metrics for selected month</t>
  </si>
  <si>
    <t>Metric</t>
  </si>
  <si>
    <t>Value</t>
  </si>
  <si>
    <t>Revenue from deals marked Won in Sales Data</t>
  </si>
  <si>
    <t>Sum of rep targets for selected month</t>
  </si>
  <si>
    <t>Closed won revenue divided by target</t>
  </si>
  <si>
    <t>Open opportunity amount times probability</t>
  </si>
  <si>
    <t>Closed won revenue plus weighted pipeline divided by target</t>
  </si>
  <si>
    <t>Count of won deal rows</t>
  </si>
  <si>
    <t>Amount attached to deals marked Lost</t>
  </si>
  <si>
    <t>Top reps by closed won revenue</t>
  </si>
  <si>
    <t>Rank</t>
  </si>
  <si>
    <t>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</si>
</sst>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40">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164" fontId="0" fillId="2" borderId="1" xfId="0" applyNumberFormat="1" applyFill="1" applyBorder="1" applyAlignment="1">
      <alignment horizontal="left" vertical="center"/>
    </xf>
    <xf numFmtId="164" fontId="0" fillId="3" borderId="1" xfId="0" applyNumberFormat="1" applyFill="1" applyBorder="1" applyAlignment="1">
      <alignment vertical="center"/>
    </xf>
    <xf numFmtId="3" fontId="0" fillId="3" borderId="1" xfId="0" applyNumberFormat="1" applyFill="1" applyBorder="1" applyAlignment="1">
      <alignment horizontal="center" vertical="center" wrapText="1"/>
    </xf>
    <xf numFmtId="0" fontId="0" fillId="2" borderId="1" xfId="0" applyFill="1" applyBorder="1" applyAlignment="1">
      <alignment vertical="center"/>
    </xf>
    <xf numFmtId="164" fontId="0" fillId="2" borderId="1"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5" fontId="0" fillId="2" borderId="1" xfId="0" applyNumberFormat="1" applyFill="1" applyBorder="1" applyAlignment="1">
      <alignment horizontal="left" vertical="center"/>
    </xf>
    <xf numFmtId="164" fontId="0" fillId="3" borderId="1" xfId="0" applyNumberFormat="1" applyFill="1" applyBorder="1" applyAlignment="1">
      <alignment vertical="center" wrapText="1"/>
    </xf>
    <xf numFmtId="0" fontId="4" fillId="0" borderId="0" xfId="0" applyFont="1"/>
    <xf numFmtId="0" fontId="4" fillId="3" borderId="1" xfId="0" applyFont="1" applyFill="1" applyBorder="1" applyAlignment="1">
      <alignment horizontal="center" vertical="center" wrapText="1"/>
    </xf>
    <xf numFmtId="165" fontId="0" fillId="3" borderId="1" xfId="0" applyNumberFormat="1" applyFill="1" applyBorder="1" applyAlignment="1">
      <alignment vertical="center"/>
    </xf>
    <xf numFmtId="165" fontId="0" fillId="3" borderId="1" xfId="0" applyNumberFormat="1" applyFill="1" applyBorder="1" applyAlignment="1">
      <alignment vertical="center" wrapText="1"/>
    </xf>
    <xf numFmtId="3" fontId="0" fillId="3" borderId="1" xfId="0" applyNumberFormat="1" applyFill="1" applyBorder="1" applyAlignment="1">
      <alignment vertical="center" wrapText="1"/>
    </xf>
    <xf numFmtId="0" fontId="4" fillId="2" borderId="1" xfId="0" applyFont="1" applyFill="1" applyBorder="1" applyAlignment="1">
      <alignment horizontal="center" vertical="center"/>
    </xf>
    <xf numFmtId="164" fontId="4" fillId="4" borderId="1" xfId="0" applyNumberFormat="1" applyFont="1" applyFill="1" applyBorder="1" applyAlignment="1">
      <alignment vertical="center"/>
    </xf>
    <xf numFmtId="165" fontId="4" fillId="4" borderId="1" xfId="0" applyNumberFormat="1" applyFont="1" applyFill="1" applyBorder="1" applyAlignment="1">
      <alignment vertical="center"/>
    </xf>
    <xf numFmtId="3" fontId="0" fillId="4" borderId="1" xfId="0" applyNumberFormat="1" applyFill="1" applyBorder="1" applyAlignment="1">
      <alignment vertical="center"/>
    </xf>
    <xf numFmtId="164" fontId="0" fillId="4" borderId="1" xfId="0" applyNumberFormat="1" applyFill="1" applyBorder="1" applyAlignment="1">
      <alignment vertical="center"/>
    </xf>
    <xf numFmtId="0" fontId="0" fillId="0" borderId="0" xfId="0" applyAlignment="1">
      <alignment horizontal="center" vertical="top" wrapText="1"/>
    </xf>
    <xf numFmtId="0" fontId="0" fillId="4" borderId="1" xfId="0" applyFill="1" applyBorder="1" applyAlignment="1">
      <alignment vertical="center"/>
    </xf>
    <xf numFmtId="164" fontId="0" fillId="4" borderId="1" xfId="0" applyNumberFormat="1" applyFill="1" applyBorder="1" applyAlignment="1">
      <alignment vertical="center" wrapText="1"/>
    </xf>
    <xf numFmtId="165" fontId="0" fillId="4" borderId="1" xfId="0" applyNumberFormat="1" applyFill="1" applyBorder="1" applyAlignment="1">
      <alignment vertical="center"/>
    </xf>
    <xf numFmtId="0" fontId="0" fillId="4" borderId="1" xfId="0" applyFill="1" applyBorder="1" applyAlignment="1">
      <alignment horizontal="center" vertical="center" wrapText="1"/>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sales-report-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sales-repor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60"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75"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hyperlinks>
    <hyperlink ref="A36"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pane ySplit="3" topLeftCell="A4" activePane="bottomLeft" state="frozen"/>
      <selection pane="bottomLeft"/>
    </sheetView>
  </sheetViews>
  <sheetFormatPr defaultRowHeight="15" outlineLevelRow="0" outlineLevelCol="0" x14ac:dyDescent="55"/>
  <cols>
    <col min="1" max="1" width="12" customWidth="1"/>
    <col min="2" max="2" width="10" customWidth="1"/>
    <col min="3" max="3" width="18" customWidth="1"/>
    <col min="4" max="4" width="12" customWidth="1"/>
    <col min="5" max="5" width="20" customWidth="1"/>
    <col min="6" max="6" width="26" customWidth="1"/>
    <col min="7" max="7" width="14" customWidth="1"/>
    <col min="8" max="8" width="11" customWidth="1"/>
    <col min="9" max="10" width="15" customWidth="1"/>
    <col min="11" max="11" width="14" customWidth="1"/>
  </cols>
  <sheetData>
    <row r="1" ht="30" customHeight="1" spans="1:11" x14ac:dyDescent="0.25">
      <c r="A1" s="2" t="s">
        <v>32</v>
      </c>
      <c r="B1" s="2"/>
      <c r="C1" s="2"/>
      <c r="D1" s="2"/>
      <c r="E1" s="2"/>
      <c r="F1" s="2"/>
      <c r="G1" s="2"/>
      <c r="H1" s="2"/>
      <c r="I1" s="2"/>
      <c r="J1" s="2"/>
      <c r="K1" s="2"/>
    </row>
    <row r="2" spans="6:11" x14ac:dyDescent="0.25">
      <c r="F2" s="2"/>
      <c r="K2" s="2"/>
    </row>
    <row r="3" ht="30" customHeight="1" spans="1:11" x14ac:dyDescent="0.25">
      <c r="A3" s="11" t="s">
        <v>33</v>
      </c>
      <c r="B3" s="11" t="s">
        <v>34</v>
      </c>
      <c r="C3" s="11" t="s">
        <v>35</v>
      </c>
      <c r="D3" s="11" t="s">
        <v>36</v>
      </c>
      <c r="E3" s="11" t="s">
        <v>37</v>
      </c>
      <c r="F3" s="11" t="s">
        <v>38</v>
      </c>
      <c r="G3" s="11" t="s">
        <v>39</v>
      </c>
      <c r="H3" s="11" t="s">
        <v>40</v>
      </c>
      <c r="I3" s="11" t="s">
        <v>41</v>
      </c>
      <c r="J3" s="11" t="s">
        <v>42</v>
      </c>
      <c r="K3" s="11" t="s">
        <v>43</v>
      </c>
    </row>
    <row r="4" spans="1:11" x14ac:dyDescent="0.25">
      <c r="A4" s="12" t="s">
        <v>44</v>
      </c>
      <c r="B4" s="12" t="s">
        <v>45</v>
      </c>
      <c r="C4" s="13" t="s">
        <v>46</v>
      </c>
      <c r="D4" s="13" t="s">
        <v>47</v>
      </c>
      <c r="E4" s="13" t="s">
        <v>48</v>
      </c>
      <c r="F4" s="14" t="s">
        <v>49</v>
      </c>
      <c r="G4" s="15">
        <v>24000</v>
      </c>
      <c r="H4" s="13" t="s">
        <v>50</v>
      </c>
      <c r="I4" s="16">
        <f>IF(H4="Won",G4,0)</f>
      </c>
      <c r="J4" s="16">
        <f>IF(H4="Lost",G4,0)</f>
      </c>
      <c r="K4" s="17">
        <f>IF(H4="Won",1,0)</f>
      </c>
    </row>
    <row r="5" spans="1:11" x14ac:dyDescent="0.25">
      <c r="A5" s="12" t="s">
        <v>51</v>
      </c>
      <c r="B5" s="12" t="s">
        <v>45</v>
      </c>
      <c r="C5" s="13" t="s">
        <v>46</v>
      </c>
      <c r="D5" s="13" t="s">
        <v>47</v>
      </c>
      <c r="E5" s="13" t="s">
        <v>52</v>
      </c>
      <c r="F5" s="14" t="s">
        <v>53</v>
      </c>
      <c r="G5" s="15">
        <v>8000</v>
      </c>
      <c r="H5" s="13" t="s">
        <v>50</v>
      </c>
      <c r="I5" s="16">
        <f>IF(H5="Won",G5,0)</f>
      </c>
      <c r="J5" s="16">
        <f>IF(H5="Lost",G5,0)</f>
      </c>
      <c r="K5" s="17">
        <f>IF(H5="Won",1,0)</f>
      </c>
    </row>
    <row r="6" spans="1:11" x14ac:dyDescent="0.25">
      <c r="A6" s="12" t="s">
        <v>54</v>
      </c>
      <c r="B6" s="12" t="s">
        <v>45</v>
      </c>
      <c r="C6" s="13" t="s">
        <v>46</v>
      </c>
      <c r="D6" s="13" t="s">
        <v>55</v>
      </c>
      <c r="E6" s="13" t="s">
        <v>56</v>
      </c>
      <c r="F6" s="14" t="s">
        <v>57</v>
      </c>
      <c r="G6" s="15">
        <v>6000</v>
      </c>
      <c r="H6" s="13" t="s">
        <v>58</v>
      </c>
      <c r="I6" s="16">
        <f>IF(H6="Won",G6,0)</f>
      </c>
      <c r="J6" s="16">
        <f>IF(H6="Lost",G6,0)</f>
      </c>
      <c r="K6" s="17">
        <f>IF(H6="Won",1,0)</f>
      </c>
    </row>
    <row r="7" spans="1:11" x14ac:dyDescent="0.25">
      <c r="A7" s="12" t="s">
        <v>59</v>
      </c>
      <c r="B7" s="12" t="s">
        <v>45</v>
      </c>
      <c r="C7" s="13" t="s">
        <v>60</v>
      </c>
      <c r="D7" s="13" t="s">
        <v>61</v>
      </c>
      <c r="E7" s="13" t="s">
        <v>48</v>
      </c>
      <c r="F7" s="14" t="s">
        <v>62</v>
      </c>
      <c r="G7" s="15">
        <v>18000</v>
      </c>
      <c r="H7" s="13" t="s">
        <v>50</v>
      </c>
      <c r="I7" s="16">
        <f>IF(H7="Won",G7,0)</f>
      </c>
      <c r="J7" s="16">
        <f>IF(H7="Lost",G7,0)</f>
      </c>
      <c r="K7" s="17">
        <f>IF(H7="Won",1,0)</f>
      </c>
    </row>
    <row r="8" spans="1:11" x14ac:dyDescent="0.25">
      <c r="A8" s="12" t="s">
        <v>63</v>
      </c>
      <c r="B8" s="12" t="s">
        <v>45</v>
      </c>
      <c r="C8" s="13" t="s">
        <v>60</v>
      </c>
      <c r="D8" s="13" t="s">
        <v>61</v>
      </c>
      <c r="E8" s="13" t="s">
        <v>64</v>
      </c>
      <c r="F8" s="14" t="s">
        <v>65</v>
      </c>
      <c r="G8" s="15">
        <v>9000</v>
      </c>
      <c r="H8" s="13" t="s">
        <v>50</v>
      </c>
      <c r="I8" s="16">
        <f>IF(H8="Won",G8,0)</f>
      </c>
      <c r="J8" s="16">
        <f>IF(H8="Lost",G8,0)</f>
      </c>
      <c r="K8" s="17">
        <f>IF(H8="Won",1,0)</f>
      </c>
    </row>
    <row r="9" spans="1:11" x14ac:dyDescent="0.25">
      <c r="A9" s="12" t="s">
        <v>66</v>
      </c>
      <c r="B9" s="12" t="s">
        <v>45</v>
      </c>
      <c r="C9" s="13" t="s">
        <v>60</v>
      </c>
      <c r="D9" s="13" t="s">
        <v>67</v>
      </c>
      <c r="E9" s="13" t="s">
        <v>52</v>
      </c>
      <c r="F9" s="14" t="s">
        <v>68</v>
      </c>
      <c r="G9" s="15">
        <v>7000</v>
      </c>
      <c r="H9" s="13" t="s">
        <v>58</v>
      </c>
      <c r="I9" s="16">
        <f>IF(H9="Won",G9,0)</f>
      </c>
      <c r="J9" s="16">
        <f>IF(H9="Lost",G9,0)</f>
      </c>
      <c r="K9" s="17">
        <f>IF(H9="Won",1,0)</f>
      </c>
    </row>
    <row r="10" spans="1:11" x14ac:dyDescent="0.25">
      <c r="A10" s="12" t="s">
        <v>69</v>
      </c>
      <c r="B10" s="12" t="s">
        <v>45</v>
      </c>
      <c r="C10" s="13" t="s">
        <v>70</v>
      </c>
      <c r="D10" s="13" t="s">
        <v>55</v>
      </c>
      <c r="E10" s="13" t="s">
        <v>48</v>
      </c>
      <c r="F10" s="14" t="s">
        <v>71</v>
      </c>
      <c r="G10" s="15">
        <v>21000</v>
      </c>
      <c r="H10" s="13" t="s">
        <v>50</v>
      </c>
      <c r="I10" s="16">
        <f>IF(H10="Won",G10,0)</f>
      </c>
      <c r="J10" s="16">
        <f>IF(H10="Lost",G10,0)</f>
      </c>
      <c r="K10" s="17">
        <f>IF(H10="Won",1,0)</f>
      </c>
    </row>
    <row r="11" spans="1:11" x14ac:dyDescent="0.25">
      <c r="A11" s="12" t="s">
        <v>72</v>
      </c>
      <c r="B11" s="12" t="s">
        <v>45</v>
      </c>
      <c r="C11" s="13" t="s">
        <v>70</v>
      </c>
      <c r="D11" s="13" t="s">
        <v>55</v>
      </c>
      <c r="E11" s="13" t="s">
        <v>64</v>
      </c>
      <c r="F11" s="14" t="s">
        <v>73</v>
      </c>
      <c r="G11" s="15">
        <v>5000</v>
      </c>
      <c r="H11" s="13" t="s">
        <v>50</v>
      </c>
      <c r="I11" s="16">
        <f>IF(H11="Won",G11,0)</f>
      </c>
      <c r="J11" s="16">
        <f>IF(H11="Lost",G11,0)</f>
      </c>
      <c r="K11" s="17">
        <f>IF(H11="Won",1,0)</f>
      </c>
    </row>
    <row r="12" spans="1:11" x14ac:dyDescent="0.25">
      <c r="A12" s="12" t="s">
        <v>74</v>
      </c>
      <c r="B12" s="12" t="s">
        <v>45</v>
      </c>
      <c r="C12" s="13" t="s">
        <v>75</v>
      </c>
      <c r="D12" s="13" t="s">
        <v>67</v>
      </c>
      <c r="E12" s="13" t="s">
        <v>48</v>
      </c>
      <c r="F12" s="14" t="s">
        <v>76</v>
      </c>
      <c r="G12" s="15">
        <v>17000</v>
      </c>
      <c r="H12" s="13" t="s">
        <v>50</v>
      </c>
      <c r="I12" s="16">
        <f>IF(H12="Won",G12,0)</f>
      </c>
      <c r="J12" s="16">
        <f>IF(H12="Lost",G12,0)</f>
      </c>
      <c r="K12" s="17">
        <f>IF(H12="Won",1,0)</f>
      </c>
    </row>
    <row r="13" spans="1:11" x14ac:dyDescent="0.25">
      <c r="A13" s="12" t="s">
        <v>77</v>
      </c>
      <c r="B13" s="12" t="s">
        <v>45</v>
      </c>
      <c r="C13" s="13" t="s">
        <v>75</v>
      </c>
      <c r="D13" s="13" t="s">
        <v>67</v>
      </c>
      <c r="E13" s="13" t="s">
        <v>52</v>
      </c>
      <c r="F13" s="14" t="s">
        <v>78</v>
      </c>
      <c r="G13" s="15">
        <v>5000</v>
      </c>
      <c r="H13" s="13" t="s">
        <v>50</v>
      </c>
      <c r="I13" s="16">
        <f>IF(H13="Won",G13,0)</f>
      </c>
      <c r="J13" s="16">
        <f>IF(H13="Lost",G13,0)</f>
      </c>
      <c r="K13" s="17">
        <f>IF(H13="Won",1,0)</f>
      </c>
    </row>
    <row r="14" spans="1:11" x14ac:dyDescent="0.25">
      <c r="A14" s="12" t="s">
        <v>79</v>
      </c>
      <c r="B14" s="12" t="s">
        <v>45</v>
      </c>
      <c r="C14" s="13" t="s">
        <v>75</v>
      </c>
      <c r="D14" s="13" t="s">
        <v>47</v>
      </c>
      <c r="E14" s="13" t="s">
        <v>64</v>
      </c>
      <c r="F14" s="14" t="s">
        <v>80</v>
      </c>
      <c r="G14" s="15">
        <v>11000</v>
      </c>
      <c r="H14" s="13" t="s">
        <v>58</v>
      </c>
      <c r="I14" s="16">
        <f>IF(H14="Won",G14,0)</f>
      </c>
      <c r="J14" s="16">
        <f>IF(H14="Lost",G14,0)</f>
      </c>
      <c r="K14" s="17">
        <f>IF(H14="Won",1,0)</f>
      </c>
    </row>
    <row r="15" spans="1:11" x14ac:dyDescent="0.25">
      <c r="A15" s="12" t="s">
        <v>81</v>
      </c>
      <c r="B15" s="12" t="s">
        <v>82</v>
      </c>
      <c r="C15" s="13" t="s">
        <v>46</v>
      </c>
      <c r="D15" s="13" t="s">
        <v>47</v>
      </c>
      <c r="E15" s="13" t="s">
        <v>48</v>
      </c>
      <c r="F15" s="14" t="s">
        <v>83</v>
      </c>
      <c r="G15" s="15">
        <v>26000</v>
      </c>
      <c r="H15" s="13" t="s">
        <v>50</v>
      </c>
      <c r="I15" s="16">
        <f>IF(H15="Won",G15,0)</f>
      </c>
      <c r="J15" s="16">
        <f>IF(H15="Lost",G15,0)</f>
      </c>
      <c r="K15" s="17">
        <f>IF(H15="Won",1,0)</f>
      </c>
    </row>
    <row r="16" spans="1:11" x14ac:dyDescent="0.25">
      <c r="A16" s="12" t="s">
        <v>84</v>
      </c>
      <c r="B16" s="12" t="s">
        <v>82</v>
      </c>
      <c r="C16" s="13" t="s">
        <v>46</v>
      </c>
      <c r="D16" s="13" t="s">
        <v>47</v>
      </c>
      <c r="E16" s="13" t="s">
        <v>64</v>
      </c>
      <c r="F16" s="14" t="s">
        <v>85</v>
      </c>
      <c r="G16" s="15">
        <v>7000</v>
      </c>
      <c r="H16" s="13" t="s">
        <v>50</v>
      </c>
      <c r="I16" s="16">
        <f>IF(H16="Won",G16,0)</f>
      </c>
      <c r="J16" s="16">
        <f>IF(H16="Lost",G16,0)</f>
      </c>
      <c r="K16" s="17">
        <f>IF(H16="Won",1,0)</f>
      </c>
    </row>
    <row r="17" spans="1:11" x14ac:dyDescent="0.25">
      <c r="A17" s="12" t="s">
        <v>86</v>
      </c>
      <c r="B17" s="12" t="s">
        <v>82</v>
      </c>
      <c r="C17" s="13" t="s">
        <v>60</v>
      </c>
      <c r="D17" s="13" t="s">
        <v>61</v>
      </c>
      <c r="E17" s="13" t="s">
        <v>48</v>
      </c>
      <c r="F17" s="14" t="s">
        <v>87</v>
      </c>
      <c r="G17" s="15">
        <v>22000</v>
      </c>
      <c r="H17" s="13" t="s">
        <v>50</v>
      </c>
      <c r="I17" s="16">
        <f>IF(H17="Won",G17,0)</f>
      </c>
      <c r="J17" s="16">
        <f>IF(H17="Lost",G17,0)</f>
      </c>
      <c r="K17" s="17">
        <f>IF(H17="Won",1,0)</f>
      </c>
    </row>
    <row r="18" spans="1:11" x14ac:dyDescent="0.25">
      <c r="A18" s="12" t="s">
        <v>88</v>
      </c>
      <c r="B18" s="12" t="s">
        <v>82</v>
      </c>
      <c r="C18" s="13" t="s">
        <v>60</v>
      </c>
      <c r="D18" s="13" t="s">
        <v>61</v>
      </c>
      <c r="E18" s="13" t="s">
        <v>56</v>
      </c>
      <c r="F18" s="14" t="s">
        <v>89</v>
      </c>
      <c r="G18" s="15">
        <v>4500</v>
      </c>
      <c r="H18" s="13" t="s">
        <v>58</v>
      </c>
      <c r="I18" s="16">
        <f>IF(H18="Won",G18,0)</f>
      </c>
      <c r="J18" s="16">
        <f>IF(H18="Lost",G18,0)</f>
      </c>
      <c r="K18" s="17">
        <f>IF(H18="Won",1,0)</f>
      </c>
    </row>
    <row r="19" spans="1:11" x14ac:dyDescent="0.25">
      <c r="A19" s="12" t="s">
        <v>90</v>
      </c>
      <c r="B19" s="12" t="s">
        <v>82</v>
      </c>
      <c r="C19" s="13" t="s">
        <v>70</v>
      </c>
      <c r="D19" s="13" t="s">
        <v>55</v>
      </c>
      <c r="E19" s="13" t="s">
        <v>48</v>
      </c>
      <c r="F19" s="14" t="s">
        <v>91</v>
      </c>
      <c r="G19" s="15">
        <v>28000</v>
      </c>
      <c r="H19" s="13" t="s">
        <v>50</v>
      </c>
      <c r="I19" s="16">
        <f>IF(H19="Won",G19,0)</f>
      </c>
      <c r="J19" s="16">
        <f>IF(H19="Lost",G19,0)</f>
      </c>
      <c r="K19" s="17">
        <f>IF(H19="Won",1,0)</f>
      </c>
    </row>
    <row r="20" spans="1:11" x14ac:dyDescent="0.25">
      <c r="A20" s="12" t="s">
        <v>92</v>
      </c>
      <c r="B20" s="12" t="s">
        <v>82</v>
      </c>
      <c r="C20" s="13" t="s">
        <v>70</v>
      </c>
      <c r="D20" s="13" t="s">
        <v>55</v>
      </c>
      <c r="E20" s="13" t="s">
        <v>52</v>
      </c>
      <c r="F20" s="14" t="s">
        <v>93</v>
      </c>
      <c r="G20" s="15">
        <v>9000</v>
      </c>
      <c r="H20" s="13" t="s">
        <v>50</v>
      </c>
      <c r="I20" s="16">
        <f>IF(H20="Won",G20,0)</f>
      </c>
      <c r="J20" s="16">
        <f>IF(H20="Lost",G20,0)</f>
      </c>
      <c r="K20" s="17">
        <f>IF(H20="Won",1,0)</f>
      </c>
    </row>
    <row r="21" spans="1:11" x14ac:dyDescent="0.25">
      <c r="A21" s="12" t="s">
        <v>94</v>
      </c>
      <c r="B21" s="12" t="s">
        <v>82</v>
      </c>
      <c r="C21" s="13" t="s">
        <v>75</v>
      </c>
      <c r="D21" s="13" t="s">
        <v>67</v>
      </c>
      <c r="E21" s="13" t="s">
        <v>48</v>
      </c>
      <c r="F21" s="14" t="s">
        <v>95</v>
      </c>
      <c r="G21" s="15">
        <v>19000</v>
      </c>
      <c r="H21" s="13" t="s">
        <v>50</v>
      </c>
      <c r="I21" s="16">
        <f>IF(H21="Won",G21,0)</f>
      </c>
      <c r="J21" s="16">
        <f>IF(H21="Lost",G21,0)</f>
      </c>
      <c r="K21" s="17">
        <f>IF(H21="Won",1,0)</f>
      </c>
    </row>
    <row r="22" spans="1:11" x14ac:dyDescent="0.25">
      <c r="A22" s="12" t="s">
        <v>96</v>
      </c>
      <c r="B22" s="12" t="s">
        <v>82</v>
      </c>
      <c r="C22" s="13" t="s">
        <v>75</v>
      </c>
      <c r="D22" s="13" t="s">
        <v>67</v>
      </c>
      <c r="E22" s="13" t="s">
        <v>64</v>
      </c>
      <c r="F22" s="14" t="s">
        <v>97</v>
      </c>
      <c r="G22" s="15">
        <v>6500</v>
      </c>
      <c r="H22" s="13" t="s">
        <v>50</v>
      </c>
      <c r="I22" s="16">
        <f>IF(H22="Won",G22,0)</f>
      </c>
      <c r="J22" s="16">
        <f>IF(H22="Lost",G22,0)</f>
      </c>
      <c r="K22" s="17">
        <f>IF(H22="Won",1,0)</f>
      </c>
    </row>
    <row r="23" spans="1:11" x14ac:dyDescent="0.25">
      <c r="A23" s="12" t="s">
        <v>98</v>
      </c>
      <c r="B23" s="12" t="s">
        <v>99</v>
      </c>
      <c r="C23" s="13" t="s">
        <v>46</v>
      </c>
      <c r="D23" s="13" t="s">
        <v>47</v>
      </c>
      <c r="E23" s="13" t="s">
        <v>48</v>
      </c>
      <c r="F23" s="14" t="s">
        <v>100</v>
      </c>
      <c r="G23" s="15">
        <v>30000</v>
      </c>
      <c r="H23" s="13" t="s">
        <v>50</v>
      </c>
      <c r="I23" s="16">
        <f>IF(H23="Won",G23,0)</f>
      </c>
      <c r="J23" s="16">
        <f>IF(H23="Lost",G23,0)</f>
      </c>
      <c r="K23" s="17">
        <f>IF(H23="Won",1,0)</f>
      </c>
    </row>
    <row r="24" spans="1:11" x14ac:dyDescent="0.25">
      <c r="A24" s="12" t="s">
        <v>101</v>
      </c>
      <c r="B24" s="12" t="s">
        <v>99</v>
      </c>
      <c r="C24" s="13" t="s">
        <v>46</v>
      </c>
      <c r="D24" s="13" t="s">
        <v>55</v>
      </c>
      <c r="E24" s="13" t="s">
        <v>52</v>
      </c>
      <c r="F24" s="14" t="s">
        <v>102</v>
      </c>
      <c r="G24" s="15">
        <v>10000</v>
      </c>
      <c r="H24" s="13" t="s">
        <v>50</v>
      </c>
      <c r="I24" s="16">
        <f>IF(H24="Won",G24,0)</f>
      </c>
      <c r="J24" s="16">
        <f>IF(H24="Lost",G24,0)</f>
      </c>
      <c r="K24" s="17">
        <f>IF(H24="Won",1,0)</f>
      </c>
    </row>
    <row r="25" spans="1:11" x14ac:dyDescent="0.25">
      <c r="A25" s="12" t="s">
        <v>103</v>
      </c>
      <c r="B25" s="12" t="s">
        <v>99</v>
      </c>
      <c r="C25" s="13" t="s">
        <v>60</v>
      </c>
      <c r="D25" s="13" t="s">
        <v>61</v>
      </c>
      <c r="E25" s="13" t="s">
        <v>48</v>
      </c>
      <c r="F25" s="14" t="s">
        <v>104</v>
      </c>
      <c r="G25" s="15">
        <v>23000</v>
      </c>
      <c r="H25" s="13" t="s">
        <v>50</v>
      </c>
      <c r="I25" s="16">
        <f>IF(H25="Won",G25,0)</f>
      </c>
      <c r="J25" s="16">
        <f>IF(H25="Lost",G25,0)</f>
      </c>
      <c r="K25" s="17">
        <f>IF(H25="Won",1,0)</f>
      </c>
    </row>
    <row r="26" spans="1:11" x14ac:dyDescent="0.25">
      <c r="A26" s="12" t="s">
        <v>105</v>
      </c>
      <c r="B26" s="12" t="s">
        <v>99</v>
      </c>
      <c r="C26" s="13" t="s">
        <v>60</v>
      </c>
      <c r="D26" s="13" t="s">
        <v>61</v>
      </c>
      <c r="E26" s="13" t="s">
        <v>64</v>
      </c>
      <c r="F26" s="14" t="s">
        <v>106</v>
      </c>
      <c r="G26" s="15">
        <v>8000</v>
      </c>
      <c r="H26" s="13" t="s">
        <v>58</v>
      </c>
      <c r="I26" s="16">
        <f>IF(H26="Won",G26,0)</f>
      </c>
      <c r="J26" s="16">
        <f>IF(H26="Lost",G26,0)</f>
      </c>
      <c r="K26" s="17">
        <f>IF(H26="Won",1,0)</f>
      </c>
    </row>
    <row r="27" spans="1:11" x14ac:dyDescent="0.25">
      <c r="A27" s="12" t="s">
        <v>107</v>
      </c>
      <c r="B27" s="12" t="s">
        <v>99</v>
      </c>
      <c r="C27" s="13" t="s">
        <v>70</v>
      </c>
      <c r="D27" s="13" t="s">
        <v>55</v>
      </c>
      <c r="E27" s="13" t="s">
        <v>48</v>
      </c>
      <c r="F27" s="14" t="s">
        <v>108</v>
      </c>
      <c r="G27" s="15">
        <v>25000</v>
      </c>
      <c r="H27" s="13" t="s">
        <v>50</v>
      </c>
      <c r="I27" s="16">
        <f>IF(H27="Won",G27,0)</f>
      </c>
      <c r="J27" s="16">
        <f>IF(H27="Lost",G27,0)</f>
      </c>
      <c r="K27" s="17">
        <f>IF(H27="Won",1,0)</f>
      </c>
    </row>
    <row r="28" spans="1:11" x14ac:dyDescent="0.25">
      <c r="A28" s="12" t="s">
        <v>109</v>
      </c>
      <c r="B28" s="12" t="s">
        <v>99</v>
      </c>
      <c r="C28" s="13" t="s">
        <v>70</v>
      </c>
      <c r="D28" s="13" t="s">
        <v>55</v>
      </c>
      <c r="E28" s="13" t="s">
        <v>56</v>
      </c>
      <c r="F28" s="14" t="s">
        <v>110</v>
      </c>
      <c r="G28" s="15">
        <v>4000</v>
      </c>
      <c r="H28" s="13" t="s">
        <v>50</v>
      </c>
      <c r="I28" s="16">
        <f>IF(H28="Won",G28,0)</f>
      </c>
      <c r="J28" s="16">
        <f>IF(H28="Lost",G28,0)</f>
      </c>
      <c r="K28" s="17">
        <f>IF(H28="Won",1,0)</f>
      </c>
    </row>
    <row r="29" spans="1:11" x14ac:dyDescent="0.25">
      <c r="A29" s="12" t="s">
        <v>111</v>
      </c>
      <c r="B29" s="12" t="s">
        <v>99</v>
      </c>
      <c r="C29" s="13" t="s">
        <v>75</v>
      </c>
      <c r="D29" s="13" t="s">
        <v>67</v>
      </c>
      <c r="E29" s="13" t="s">
        <v>48</v>
      </c>
      <c r="F29" s="14" t="s">
        <v>112</v>
      </c>
      <c r="G29" s="15">
        <v>18000</v>
      </c>
      <c r="H29" s="13" t="s">
        <v>50</v>
      </c>
      <c r="I29" s="16">
        <f>IF(H29="Won",G29,0)</f>
      </c>
      <c r="J29" s="16">
        <f>IF(H29="Lost",G29,0)</f>
      </c>
      <c r="K29" s="17">
        <f>IF(H29="Won",1,0)</f>
      </c>
    </row>
    <row r="30" spans="1:11" x14ac:dyDescent="0.25">
      <c r="A30" s="12" t="s">
        <v>113</v>
      </c>
      <c r="B30" s="12" t="s">
        <v>99</v>
      </c>
      <c r="C30" s="13" t="s">
        <v>75</v>
      </c>
      <c r="D30" s="13" t="s">
        <v>67</v>
      </c>
      <c r="E30" s="13" t="s">
        <v>52</v>
      </c>
      <c r="F30" s="14" t="s">
        <v>114</v>
      </c>
      <c r="G30" s="15">
        <v>9000</v>
      </c>
      <c r="H30" s="13" t="s">
        <v>50</v>
      </c>
      <c r="I30" s="16">
        <f>IF(H30="Won",G30,0)</f>
      </c>
      <c r="J30" s="16">
        <f>IF(H30="Lost",G30,0)</f>
      </c>
      <c r="K30" s="17">
        <f>IF(H30="Won",1,0)</f>
      </c>
    </row>
    <row r="31" spans="1:11" x14ac:dyDescent="0.25">
      <c r="A31" s="12" t="s">
        <v>115</v>
      </c>
      <c r="B31" s="12" t="s">
        <v>99</v>
      </c>
      <c r="C31" s="13" t="s">
        <v>75</v>
      </c>
      <c r="D31" s="13" t="s">
        <v>47</v>
      </c>
      <c r="E31" s="13" t="s">
        <v>56</v>
      </c>
      <c r="F31" s="14" t="s">
        <v>116</v>
      </c>
      <c r="G31" s="15">
        <v>5000</v>
      </c>
      <c r="H31" s="13" t="s">
        <v>58</v>
      </c>
      <c r="I31" s="16">
        <f>IF(H31="Won",G31,0)</f>
      </c>
      <c r="J31" s="16">
        <f>IF(H31="Lost",G31,0)</f>
      </c>
      <c r="K31" s="17">
        <f>IF(H31="Won",1,0)</f>
      </c>
    </row>
  </sheetData>
  <mergeCells count="1">
    <mergeCell ref="A1:K1"/>
  </mergeCells>
  <dataValidations count="12">
    <dataValidation type="list" showErrorMessage="1" errorTitle="Invalid entry" error="Choose one of: Jan, Feb, Mar" sqref="B10:B31">
      <formula1>"Jan,Feb,Mar"</formula1>
    </dataValidation>
    <dataValidation type="list" showErrorMessage="1" errorTitle="Invalid entry" error="Choose one of: Jan, Feb, Mar" sqref="B4:B31">
      <formula1>"Jan,Feb,Mar"</formula1>
    </dataValidation>
    <dataValidation type="list" showErrorMessage="1" errorTitle="Invalid entry" error="Choose one of: Maya Chen, Jordan Lee, Priya Shah, Omar Reyes" sqref="C10:C31">
      <formula1>"Maya Chen,Jordan Lee,Priya Shah,Omar Reyes"</formula1>
    </dataValidation>
    <dataValidation type="list" showErrorMessage="1" errorTitle="Invalid entry" error="Choose one of: Maya Chen, Jordan Lee, Priya Shah, Omar Reyes" sqref="C4:C31">
      <formula1>"Maya Chen,Jordan Lee,Priya Shah,Omar Reyes"</formula1>
    </dataValidation>
    <dataValidation type="list" showErrorMessage="1" errorTitle="Invalid entry" error="Choose one of: North, South, East, West" sqref="D10:D31">
      <formula1>"North,South,East,West"</formula1>
    </dataValidation>
    <dataValidation type="list" showErrorMessage="1" errorTitle="Invalid entry" error="Choose one of: North, South, East, West" sqref="D4:D31">
      <formula1>"North,South,East,West"</formula1>
    </dataValidation>
    <dataValidation type="list" showErrorMessage="1" errorTitle="Invalid entry" error="Choose one of: Core Platform, Analytics Add-on, Implementation, Training" sqref="E10:E31">
      <formula1>"Core Platform,Analytics Add-on,Implementation,Training"</formula1>
    </dataValidation>
    <dataValidation type="list" showErrorMessage="1" errorTitle="Invalid entry" error="Choose one of: Core Platform, Analytics Add-on, Implementation, Training" sqref="E4:E31">
      <formula1>"Core Platform,Analytics Add-on,Implementation,Training"</formula1>
    </dataValidation>
    <dataValidation type="decimal" allowBlank="1" showErrorMessage="1" errorTitle="Invalid number" error="Enter a number between 0 and 1000000" sqref="G10:G31">
      <formula1>0</formula1>
      <formula2>1000000</formula2>
    </dataValidation>
    <dataValidation type="decimal" allowBlank="1" showErrorMessage="1" errorTitle="Invalid number" error="Enter a number between 0 and 1000000" sqref="G4:G31">
      <formula1>0</formula1>
      <formula2>1000000</formula2>
    </dataValidation>
    <dataValidation type="list" showErrorMessage="1" errorTitle="Invalid entry" error="Choose one of: Won, Lost" sqref="H10:H31">
      <formula1>"Won,Lost"</formula1>
    </dataValidation>
    <dataValidation type="list" showErrorMessage="1" errorTitle="Invalid entry" error="Choose one of: Won, Lost" sqref="H4:H31">
      <formula1>"Won,Lost"</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pane ySplit="3" topLeftCell="A4" activePane="bottomLeft" state="frozen"/>
      <selection pane="bottomLeft"/>
    </sheetView>
  </sheetViews>
  <sheetFormatPr defaultRowHeight="15" outlineLevelRow="0" outlineLevelCol="0" x14ac:dyDescent="55"/>
  <cols>
    <col min="1" max="1" width="18" customWidth="1"/>
    <col min="2" max="2" width="10" customWidth="1"/>
    <col min="3" max="3" width="16" customWidth="1"/>
    <col min="4" max="4" width="46" customWidth="1"/>
  </cols>
  <sheetData>
    <row r="1" ht="30" customHeight="1" spans="1:5" x14ac:dyDescent="0.25">
      <c r="A1" s="2" t="s">
        <v>117</v>
      </c>
      <c r="B1" s="2"/>
      <c r="C1" s="2"/>
      <c r="D1" s="2"/>
      <c r="E1" s="2"/>
    </row>
    <row r="2" spans="4:4" x14ac:dyDescent="0.25">
      <c r="D2" s="2"/>
    </row>
    <row r="3" ht="30" customHeight="1" spans="1:4" x14ac:dyDescent="0.25">
      <c r="A3" s="11" t="s">
        <v>35</v>
      </c>
      <c r="B3" s="11" t="s">
        <v>34</v>
      </c>
      <c r="C3" s="11" t="s">
        <v>118</v>
      </c>
      <c r="D3" s="11" t="s">
        <v>119</v>
      </c>
    </row>
    <row r="4" spans="1:4" x14ac:dyDescent="0.25">
      <c r="A4" s="18" t="s">
        <v>46</v>
      </c>
      <c r="B4" s="18" t="s">
        <v>45</v>
      </c>
      <c r="C4" s="19">
        <v>35000</v>
      </c>
      <c r="D4" s="20" t="s">
        <v>120</v>
      </c>
    </row>
    <row r="5" spans="1:4" x14ac:dyDescent="0.25">
      <c r="A5" s="18" t="s">
        <v>60</v>
      </c>
      <c r="B5" s="18" t="s">
        <v>45</v>
      </c>
      <c r="C5" s="19">
        <v>30000</v>
      </c>
      <c r="D5" s="20" t="s">
        <v>120</v>
      </c>
    </row>
    <row r="6" spans="1:4" x14ac:dyDescent="0.25">
      <c r="A6" s="18" t="s">
        <v>70</v>
      </c>
      <c r="B6" s="18" t="s">
        <v>45</v>
      </c>
      <c r="C6" s="19">
        <v>28000</v>
      </c>
      <c r="D6" s="20" t="s">
        <v>120</v>
      </c>
    </row>
    <row r="7" spans="1:4" x14ac:dyDescent="0.25">
      <c r="A7" s="18" t="s">
        <v>75</v>
      </c>
      <c r="B7" s="18" t="s">
        <v>45</v>
      </c>
      <c r="C7" s="19">
        <v>26000</v>
      </c>
      <c r="D7" s="20" t="s">
        <v>120</v>
      </c>
    </row>
    <row r="8" spans="1:4" x14ac:dyDescent="0.25">
      <c r="A8" s="18" t="s">
        <v>46</v>
      </c>
      <c r="B8" s="18" t="s">
        <v>82</v>
      </c>
      <c r="C8" s="19">
        <v>36000</v>
      </c>
      <c r="D8" s="20" t="s">
        <v>120</v>
      </c>
    </row>
    <row r="9" spans="1:4" x14ac:dyDescent="0.25">
      <c r="A9" s="18" t="s">
        <v>60</v>
      </c>
      <c r="B9" s="18" t="s">
        <v>82</v>
      </c>
      <c r="C9" s="19">
        <v>32000</v>
      </c>
      <c r="D9" s="20" t="s">
        <v>120</v>
      </c>
    </row>
    <row r="10" spans="1:4" x14ac:dyDescent="0.25">
      <c r="A10" s="18" t="s">
        <v>70</v>
      </c>
      <c r="B10" s="18" t="s">
        <v>82</v>
      </c>
      <c r="C10" s="19">
        <v>30000</v>
      </c>
      <c r="D10" s="20" t="s">
        <v>120</v>
      </c>
    </row>
    <row r="11" spans="1:4" x14ac:dyDescent="0.25">
      <c r="A11" s="18" t="s">
        <v>75</v>
      </c>
      <c r="B11" s="18" t="s">
        <v>82</v>
      </c>
      <c r="C11" s="19">
        <v>27000</v>
      </c>
      <c r="D11" s="20" t="s">
        <v>120</v>
      </c>
    </row>
    <row r="12" spans="1:4" x14ac:dyDescent="0.25">
      <c r="A12" s="18" t="s">
        <v>46</v>
      </c>
      <c r="B12" s="18" t="s">
        <v>99</v>
      </c>
      <c r="C12" s="19">
        <v>38000</v>
      </c>
      <c r="D12" s="20" t="s">
        <v>120</v>
      </c>
    </row>
    <row r="13" spans="1:4" x14ac:dyDescent="0.25">
      <c r="A13" s="18" t="s">
        <v>60</v>
      </c>
      <c r="B13" s="18" t="s">
        <v>99</v>
      </c>
      <c r="C13" s="19">
        <v>34000</v>
      </c>
      <c r="D13" s="20" t="s">
        <v>120</v>
      </c>
    </row>
    <row r="14" spans="1:4" x14ac:dyDescent="0.25">
      <c r="A14" s="18" t="s">
        <v>70</v>
      </c>
      <c r="B14" s="18" t="s">
        <v>99</v>
      </c>
      <c r="C14" s="19">
        <v>32000</v>
      </c>
      <c r="D14" s="20" t="s">
        <v>120</v>
      </c>
    </row>
    <row r="15" spans="1:4" x14ac:dyDescent="0.25">
      <c r="A15" s="18" t="s">
        <v>75</v>
      </c>
      <c r="B15" s="18" t="s">
        <v>99</v>
      </c>
      <c r="C15" s="19">
        <v>30000</v>
      </c>
      <c r="D15" s="20" t="s">
        <v>120</v>
      </c>
    </row>
  </sheetData>
  <mergeCells count="1">
    <mergeCell ref="A1:E1"/>
  </mergeCells>
  <dataValidations count="6">
    <dataValidation type="list" showErrorMessage="1" errorTitle="Invalid entry" error="Choose one of: Maya Chen, Jordan Lee, Priya Shah, Omar Reyes" sqref="A10:A15">
      <formula1>"Maya Chen,Jordan Lee,Priya Shah,Omar Reyes"</formula1>
    </dataValidation>
    <dataValidation type="list" showErrorMessage="1" errorTitle="Invalid entry" error="Choose one of: Maya Chen, Jordan Lee, Priya Shah, Omar Reyes" sqref="A4:A15">
      <formula1>"Maya Chen,Jordan Lee,Priya Shah,Omar Reyes"</formula1>
    </dataValidation>
    <dataValidation type="list" showErrorMessage="1" errorTitle="Invalid entry" error="Choose one of: Jan, Feb, Mar" sqref="B10:B15">
      <formula1>"Jan,Feb,Mar"</formula1>
    </dataValidation>
    <dataValidation type="list" showErrorMessage="1" errorTitle="Invalid entry" error="Choose one of: Jan, Feb, Mar" sqref="B4:B15">
      <formula1>"Jan,Feb,Mar"</formula1>
    </dataValidation>
    <dataValidation type="decimal" allowBlank="1" showErrorMessage="1" errorTitle="Invalid number" error="Enter a number between 0 and 1000000" sqref="C10:C15">
      <formula1>0</formula1>
      <formula2>1000000</formula2>
    </dataValidation>
    <dataValidation type="decimal" allowBlank="1" showErrorMessage="1" errorTitle="Invalid number" error="Enter a number between 0 and 1000000" sqref="C4:C15">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pane ySplit="3" topLeftCell="A4" activePane="bottomLeft" state="frozen"/>
      <selection pane="bottomLeft"/>
    </sheetView>
  </sheetViews>
  <sheetFormatPr defaultRowHeight="15" outlineLevelRow="0" outlineLevelCol="0" x14ac:dyDescent="55"/>
  <cols>
    <col min="1" max="1" width="15" customWidth="1"/>
    <col min="2" max="2" width="14" customWidth="1"/>
    <col min="3" max="3" width="18" customWidth="1"/>
    <col min="4" max="4" width="12" customWidth="1"/>
    <col min="5" max="5" width="20" customWidth="1"/>
    <col min="6" max="6" width="26" customWidth="1"/>
    <col min="7" max="8" width="14" customWidth="1"/>
    <col min="9" max="9" width="13" customWidth="1"/>
    <col min="10" max="10" width="17" customWidth="1"/>
    <col min="11" max="11" width="14" customWidth="1"/>
  </cols>
  <sheetData>
    <row r="1" ht="30" customHeight="1" spans="1:11" x14ac:dyDescent="0.25">
      <c r="A1" s="2" t="s">
        <v>121</v>
      </c>
      <c r="B1" s="2"/>
      <c r="C1" s="2"/>
      <c r="D1" s="2"/>
      <c r="E1" s="2"/>
      <c r="F1" s="2"/>
      <c r="G1" s="2"/>
      <c r="H1" s="2"/>
      <c r="I1" s="2"/>
      <c r="J1" s="2"/>
      <c r="K1" s="2"/>
    </row>
    <row r="2" spans="2:11" x14ac:dyDescent="0.25">
      <c r="B2" s="2"/>
      <c r="F2" s="2"/>
      <c r="J2" s="2"/>
      <c r="K2" s="2"/>
    </row>
    <row r="3" ht="30" customHeight="1" spans="1:11" x14ac:dyDescent="0.25">
      <c r="A3" s="11" t="s">
        <v>122</v>
      </c>
      <c r="B3" s="11" t="s">
        <v>123</v>
      </c>
      <c r="C3" s="11" t="s">
        <v>35</v>
      </c>
      <c r="D3" s="11" t="s">
        <v>36</v>
      </c>
      <c r="E3" s="11" t="s">
        <v>37</v>
      </c>
      <c r="F3" s="11" t="s">
        <v>124</v>
      </c>
      <c r="G3" s="11" t="s">
        <v>125</v>
      </c>
      <c r="H3" s="11" t="s">
        <v>39</v>
      </c>
      <c r="I3" s="11" t="s">
        <v>126</v>
      </c>
      <c r="J3" s="11" t="s">
        <v>127</v>
      </c>
      <c r="K3" s="11" t="s">
        <v>128</v>
      </c>
    </row>
    <row r="4" spans="1:11" x14ac:dyDescent="0.25">
      <c r="A4" s="12" t="s">
        <v>129</v>
      </c>
      <c r="B4" s="21" t="s">
        <v>45</v>
      </c>
      <c r="C4" s="13" t="s">
        <v>46</v>
      </c>
      <c r="D4" s="13" t="s">
        <v>47</v>
      </c>
      <c r="E4" s="13" t="s">
        <v>64</v>
      </c>
      <c r="F4" s="14" t="s">
        <v>130</v>
      </c>
      <c r="G4" s="13" t="s">
        <v>131</v>
      </c>
      <c r="H4" s="15">
        <v>12000</v>
      </c>
      <c r="I4" s="22">
        <v>0.8</v>
      </c>
      <c r="J4" s="23">
        <f>H4*I4</f>
      </c>
      <c r="K4" s="17">
        <v>1</v>
      </c>
    </row>
    <row r="5" spans="1:11" x14ac:dyDescent="0.25">
      <c r="A5" s="12" t="s">
        <v>132</v>
      </c>
      <c r="B5" s="21" t="s">
        <v>45</v>
      </c>
      <c r="C5" s="13" t="s">
        <v>60</v>
      </c>
      <c r="D5" s="13" t="s">
        <v>61</v>
      </c>
      <c r="E5" s="13" t="s">
        <v>48</v>
      </c>
      <c r="F5" s="14" t="s">
        <v>133</v>
      </c>
      <c r="G5" s="13" t="s">
        <v>134</v>
      </c>
      <c r="H5" s="15">
        <v>16000</v>
      </c>
      <c r="I5" s="22">
        <v>0.6</v>
      </c>
      <c r="J5" s="23">
        <f>H5*I5</f>
      </c>
      <c r="K5" s="17">
        <v>1</v>
      </c>
    </row>
    <row r="6" spans="1:11" x14ac:dyDescent="0.25">
      <c r="A6" s="12" t="s">
        <v>135</v>
      </c>
      <c r="B6" s="21" t="s">
        <v>45</v>
      </c>
      <c r="C6" s="13" t="s">
        <v>70</v>
      </c>
      <c r="D6" s="13" t="s">
        <v>55</v>
      </c>
      <c r="E6" s="13" t="s">
        <v>52</v>
      </c>
      <c r="F6" s="14" t="s">
        <v>136</v>
      </c>
      <c r="G6" s="13" t="s">
        <v>137</v>
      </c>
      <c r="H6" s="15">
        <v>10000</v>
      </c>
      <c r="I6" s="22">
        <v>0.5</v>
      </c>
      <c r="J6" s="23">
        <f>H6*I6</f>
      </c>
      <c r="K6" s="17">
        <v>1</v>
      </c>
    </row>
    <row r="7" spans="1:11" x14ac:dyDescent="0.25">
      <c r="A7" s="12" t="s">
        <v>138</v>
      </c>
      <c r="B7" s="21" t="s">
        <v>45</v>
      </c>
      <c r="C7" s="13" t="s">
        <v>75</v>
      </c>
      <c r="D7" s="13" t="s">
        <v>67</v>
      </c>
      <c r="E7" s="13" t="s">
        <v>48</v>
      </c>
      <c r="F7" s="14" t="s">
        <v>139</v>
      </c>
      <c r="G7" s="13" t="s">
        <v>140</v>
      </c>
      <c r="H7" s="15">
        <v>18000</v>
      </c>
      <c r="I7" s="22">
        <v>0.3</v>
      </c>
      <c r="J7" s="23">
        <f>H7*I7</f>
      </c>
      <c r="K7" s="17">
        <v>1</v>
      </c>
    </row>
    <row r="8" spans="1:11" x14ac:dyDescent="0.25">
      <c r="A8" s="12" t="s">
        <v>141</v>
      </c>
      <c r="B8" s="21" t="s">
        <v>82</v>
      </c>
      <c r="C8" s="13" t="s">
        <v>46</v>
      </c>
      <c r="D8" s="13" t="s">
        <v>47</v>
      </c>
      <c r="E8" s="13" t="s">
        <v>48</v>
      </c>
      <c r="F8" s="14" t="s">
        <v>142</v>
      </c>
      <c r="G8" s="13" t="s">
        <v>134</v>
      </c>
      <c r="H8" s="15">
        <v>20000</v>
      </c>
      <c r="I8" s="22">
        <v>0.6</v>
      </c>
      <c r="J8" s="23">
        <f>H8*I8</f>
      </c>
      <c r="K8" s="17">
        <v>1</v>
      </c>
    </row>
    <row r="9" spans="1:11" x14ac:dyDescent="0.25">
      <c r="A9" s="12" t="s">
        <v>143</v>
      </c>
      <c r="B9" s="21" t="s">
        <v>82</v>
      </c>
      <c r="C9" s="13" t="s">
        <v>60</v>
      </c>
      <c r="D9" s="13" t="s">
        <v>61</v>
      </c>
      <c r="E9" s="13" t="s">
        <v>64</v>
      </c>
      <c r="F9" s="14" t="s">
        <v>144</v>
      </c>
      <c r="G9" s="13" t="s">
        <v>131</v>
      </c>
      <c r="H9" s="15">
        <v>9000</v>
      </c>
      <c r="I9" s="22">
        <v>0.8</v>
      </c>
      <c r="J9" s="23">
        <f>H9*I9</f>
      </c>
      <c r="K9" s="17">
        <v>1</v>
      </c>
    </row>
    <row r="10" spans="1:11" x14ac:dyDescent="0.25">
      <c r="A10" s="12" t="s">
        <v>145</v>
      </c>
      <c r="B10" s="21" t="s">
        <v>82</v>
      </c>
      <c r="C10" s="13" t="s">
        <v>70</v>
      </c>
      <c r="D10" s="13" t="s">
        <v>55</v>
      </c>
      <c r="E10" s="13" t="s">
        <v>48</v>
      </c>
      <c r="F10" s="14" t="s">
        <v>146</v>
      </c>
      <c r="G10" s="13" t="s">
        <v>137</v>
      </c>
      <c r="H10" s="15">
        <v>15000</v>
      </c>
      <c r="I10" s="22">
        <v>0.5</v>
      </c>
      <c r="J10" s="23">
        <f>H10*I10</f>
      </c>
      <c r="K10" s="17">
        <v>1</v>
      </c>
    </row>
    <row r="11" spans="1:11" x14ac:dyDescent="0.25">
      <c r="A11" s="12" t="s">
        <v>147</v>
      </c>
      <c r="B11" s="21" t="s">
        <v>82</v>
      </c>
      <c r="C11" s="13" t="s">
        <v>75</v>
      </c>
      <c r="D11" s="13" t="s">
        <v>67</v>
      </c>
      <c r="E11" s="13" t="s">
        <v>52</v>
      </c>
      <c r="F11" s="14" t="s">
        <v>148</v>
      </c>
      <c r="G11" s="13" t="s">
        <v>134</v>
      </c>
      <c r="H11" s="15">
        <v>11000</v>
      </c>
      <c r="I11" s="22">
        <v>0.6</v>
      </c>
      <c r="J11" s="23">
        <f>H11*I11</f>
      </c>
      <c r="K11" s="17">
        <v>1</v>
      </c>
    </row>
    <row r="12" spans="1:11" x14ac:dyDescent="0.25">
      <c r="A12" s="12" t="s">
        <v>149</v>
      </c>
      <c r="B12" s="21" t="s">
        <v>99</v>
      </c>
      <c r="C12" s="13" t="s">
        <v>46</v>
      </c>
      <c r="D12" s="13" t="s">
        <v>47</v>
      </c>
      <c r="E12" s="13" t="s">
        <v>56</v>
      </c>
      <c r="F12" s="14" t="s">
        <v>150</v>
      </c>
      <c r="G12" s="13" t="s">
        <v>131</v>
      </c>
      <c r="H12" s="15">
        <v>6000</v>
      </c>
      <c r="I12" s="22">
        <v>0.8</v>
      </c>
      <c r="J12" s="23">
        <f>H12*I12</f>
      </c>
      <c r="K12" s="17">
        <v>1</v>
      </c>
    </row>
    <row r="13" spans="1:11" x14ac:dyDescent="0.25">
      <c r="A13" s="12" t="s">
        <v>151</v>
      </c>
      <c r="B13" s="21" t="s">
        <v>99</v>
      </c>
      <c r="C13" s="13" t="s">
        <v>60</v>
      </c>
      <c r="D13" s="13" t="s">
        <v>61</v>
      </c>
      <c r="E13" s="13" t="s">
        <v>48</v>
      </c>
      <c r="F13" s="14" t="s">
        <v>152</v>
      </c>
      <c r="G13" s="13" t="s">
        <v>137</v>
      </c>
      <c r="H13" s="15">
        <v>21000</v>
      </c>
      <c r="I13" s="22">
        <v>0.5</v>
      </c>
      <c r="J13" s="23">
        <f>H13*I13</f>
      </c>
      <c r="K13" s="17">
        <v>1</v>
      </c>
    </row>
    <row r="14" spans="1:11" x14ac:dyDescent="0.25">
      <c r="A14" s="12" t="s">
        <v>153</v>
      </c>
      <c r="B14" s="21" t="s">
        <v>99</v>
      </c>
      <c r="C14" s="13" t="s">
        <v>70</v>
      </c>
      <c r="D14" s="13" t="s">
        <v>55</v>
      </c>
      <c r="E14" s="13" t="s">
        <v>64</v>
      </c>
      <c r="F14" s="14" t="s">
        <v>154</v>
      </c>
      <c r="G14" s="13" t="s">
        <v>134</v>
      </c>
      <c r="H14" s="15">
        <v>14000</v>
      </c>
      <c r="I14" s="22">
        <v>0.6</v>
      </c>
      <c r="J14" s="23">
        <f>H14*I14</f>
      </c>
      <c r="K14" s="17">
        <v>1</v>
      </c>
    </row>
    <row r="15" spans="1:11" x14ac:dyDescent="0.25">
      <c r="A15" s="12" t="s">
        <v>155</v>
      </c>
      <c r="B15" s="21" t="s">
        <v>99</v>
      </c>
      <c r="C15" s="13" t="s">
        <v>75</v>
      </c>
      <c r="D15" s="13" t="s">
        <v>67</v>
      </c>
      <c r="E15" s="13" t="s">
        <v>48</v>
      </c>
      <c r="F15" s="14" t="s">
        <v>156</v>
      </c>
      <c r="G15" s="13" t="s">
        <v>131</v>
      </c>
      <c r="H15" s="15">
        <v>17000</v>
      </c>
      <c r="I15" s="22">
        <v>0.8</v>
      </c>
      <c r="J15" s="23">
        <f>H15*I15</f>
      </c>
      <c r="K15" s="17">
        <v>1</v>
      </c>
    </row>
  </sheetData>
  <mergeCells count="1">
    <mergeCell ref="A1:K1"/>
  </mergeCells>
  <dataValidations count="14">
    <dataValidation type="list" showErrorMessage="1" errorTitle="Invalid entry" error="Choose one of: Jan, Feb, Mar" sqref="B10:B15">
      <formula1>"Jan,Feb,Mar"</formula1>
    </dataValidation>
    <dataValidation type="list" showErrorMessage="1" errorTitle="Invalid entry" error="Choose one of: Jan, Feb, Mar" sqref="B4:B15">
      <formula1>"Jan,Feb,Mar"</formula1>
    </dataValidation>
    <dataValidation type="list" showErrorMessage="1" errorTitle="Invalid entry" error="Choose one of: Maya Chen, Jordan Lee, Priya Shah, Omar Reyes" sqref="C10:C15">
      <formula1>"Maya Chen,Jordan Lee,Priya Shah,Omar Reyes"</formula1>
    </dataValidation>
    <dataValidation type="list" showErrorMessage="1" errorTitle="Invalid entry" error="Choose one of: Maya Chen, Jordan Lee, Priya Shah, Omar Reyes" sqref="C4:C15">
      <formula1>"Maya Chen,Jordan Lee,Priya Shah,Omar Reyes"</formula1>
    </dataValidation>
    <dataValidation type="list" showErrorMessage="1" errorTitle="Invalid entry" error="Choose one of: North, South, East, West" sqref="D10:D15">
      <formula1>"North,South,East,West"</formula1>
    </dataValidation>
    <dataValidation type="list" showErrorMessage="1" errorTitle="Invalid entry" error="Choose one of: North, South, East, West" sqref="D4:D15">
      <formula1>"North,South,East,West"</formula1>
    </dataValidation>
    <dataValidation type="list" showErrorMessage="1" errorTitle="Invalid entry" error="Choose one of: Core Platform, Analytics Add-on, Implementation, Training" sqref="E10:E15">
      <formula1>"Core Platform,Analytics Add-on,Implementation,Training"</formula1>
    </dataValidation>
    <dataValidation type="list" showErrorMessage="1" errorTitle="Invalid entry" error="Choose one of: Core Platform, Analytics Add-on, Implementation, Training" sqref="E4:E15">
      <formula1>"Core Platform,Analytics Add-on,Implementation,Training"</formula1>
    </dataValidation>
    <dataValidation type="list" showErrorMessage="1" errorTitle="Invalid entry" error="Choose one of: Discovery, Proposal, Negotiation, Commit" sqref="G10:G15">
      <formula1>"Discovery,Proposal,Negotiation,Commit"</formula1>
    </dataValidation>
    <dataValidation type="list" showErrorMessage="1" errorTitle="Invalid entry" error="Choose one of: Discovery, Proposal, Negotiation, Commit" sqref="G4:G15">
      <formula1>"Discovery,Proposal,Negotiation,Commit"</formula1>
    </dataValidation>
    <dataValidation type="decimal" allowBlank="1" showErrorMessage="1" errorTitle="Invalid number" error="Enter a number between 0 and 1000000" sqref="H10:H15">
      <formula1>0</formula1>
      <formula2>1000000</formula2>
    </dataValidation>
    <dataValidation type="decimal" allowBlank="1" showErrorMessage="1" errorTitle="Invalid number" error="Enter a number between 0 and 1000000" sqref="H4:H15">
      <formula1>0</formula1>
      <formula2>1000000</formula2>
    </dataValidation>
    <dataValidation type="decimal" allowBlank="1" showErrorMessage="1" errorTitle="Invalid number" error="Enter a number between 0 and 1" sqref="I10:I15">
      <formula1>0</formula1>
      <formula2>1</formula2>
    </dataValidation>
    <dataValidation type="decimal" allowBlank="1" showErrorMessage="1" errorTitle="Invalid number" error="Enter a number between 0 and 1" sqref="I4:I15">
      <formula1>0</formula1>
      <formula2>1</formula2>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pane ySplit="4" topLeftCell="A5" activePane="bottomLeft" state="frozen"/>
      <selection pane="bottomLeft"/>
    </sheetView>
  </sheetViews>
  <sheetFormatPr defaultRowHeight="15" outlineLevelRow="0" outlineLevelCol="0" x14ac:dyDescent="55"/>
  <cols>
    <col min="1" max="1" width="18" customWidth="1"/>
    <col min="2" max="2" width="17" customWidth="1"/>
    <col min="3" max="3" width="16" customWidth="1"/>
    <col min="4" max="4" width="13" customWidth="1"/>
    <col min="5" max="5" width="17" customWidth="1"/>
    <col min="6" max="6" width="16" customWidth="1"/>
    <col min="7" max="7" width="15" customWidth="1"/>
    <col min="8" max="8" width="11" customWidth="1"/>
    <col min="9" max="9" width="14" customWidth="1"/>
    <col min="10" max="10" width="17" customWidth="1"/>
  </cols>
  <sheetData>
    <row r="1" ht="30" customHeight="1" spans="1:10" x14ac:dyDescent="0.25">
      <c r="A1" s="2" t="s">
        <v>157</v>
      </c>
      <c r="B1" s="2"/>
      <c r="C1" s="2"/>
      <c r="D1" s="2"/>
      <c r="E1" s="2"/>
      <c r="F1" s="2"/>
      <c r="G1" s="2"/>
      <c r="H1" s="2"/>
      <c r="I1" s="2"/>
      <c r="J1" s="2"/>
    </row>
    <row r="2" spans="1:10" x14ac:dyDescent="0.25">
      <c r="A2" s="24" t="s">
        <v>158</v>
      </c>
      <c r="B2" s="25">
        <f>'Dashboard'!$B$3</f>
      </c>
      <c r="C2" s="2"/>
      <c r="E2" s="2"/>
      <c r="F2" s="2"/>
      <c r="G2" s="2"/>
      <c r="H2" s="2"/>
      <c r="I2" s="2"/>
      <c r="J2" s="2"/>
    </row>
    <row r="3" spans="2:10" x14ac:dyDescent="0.25">
      <c r="B3" s="2"/>
      <c r="C3" s="2"/>
      <c r="E3" s="2"/>
      <c r="F3" s="2"/>
      <c r="G3" s="2"/>
      <c r="H3" s="2"/>
      <c r="I3" s="2"/>
      <c r="J3" s="2"/>
    </row>
    <row r="4" ht="30" customHeight="1" spans="1:10" x14ac:dyDescent="0.25">
      <c r="A4" s="11" t="s">
        <v>35</v>
      </c>
      <c r="B4" s="11" t="s">
        <v>159</v>
      </c>
      <c r="C4" s="11" t="s">
        <v>118</v>
      </c>
      <c r="D4" s="11" t="s">
        <v>160</v>
      </c>
      <c r="E4" s="11" t="s">
        <v>127</v>
      </c>
      <c r="F4" s="11" t="s">
        <v>161</v>
      </c>
      <c r="G4" s="11" t="s">
        <v>162</v>
      </c>
      <c r="H4" s="11" t="s">
        <v>163</v>
      </c>
      <c r="I4" s="11" t="s">
        <v>42</v>
      </c>
      <c r="J4" s="11" t="s">
        <v>40</v>
      </c>
    </row>
    <row r="5" spans="1:10" x14ac:dyDescent="0.25">
      <c r="A5" s="18" t="s">
        <v>46</v>
      </c>
      <c r="B5" s="23">
        <f>SUMIFS('Sales Data'!$I$4:$I$31,'Sales Data'!$B$4:$B$31,$B$2,'Sales Data'!$C$4:$C$31,A5)</f>
      </c>
      <c r="C5" s="23">
        <f>SUMIFS(Targets!$C$4:$C$15,Targets!$A$4:$A$15,A5,Targets!$B$4:$B$15,$B$2)</f>
      </c>
      <c r="D5" s="26">
        <f>IFERROR(B5/C5,0)</f>
      </c>
      <c r="E5" s="23">
        <f>SUMIFS(Pipeline!$J$4:$J$15,Pipeline!$B$4:$B$15,$B$2,Pipeline!$C$4:$C$15,A5)</f>
      </c>
      <c r="F5" s="27">
        <f>IFERROR((B5+E5)/C5,0)</f>
      </c>
      <c r="G5" s="23">
        <f>C5-B5</f>
      </c>
      <c r="H5" s="28">
        <f>SUMIFS('Sales Data'!$K$4:$K$31,'Sales Data'!$B$4:$B$31,$B$2,'Sales Data'!$C$4:$C$31,A5)</f>
      </c>
      <c r="I5" s="23">
        <f>SUMIFS('Sales Data'!$J$4:$J$31,'Sales Data'!$B$4:$B$31,$B$2,'Sales Data'!$C$4:$C$31,A5)</f>
      </c>
      <c r="J5" s="25">
        <f>IF(D5&gt;=1,"At/Above Target",IF(F5&gt;=1.2,"Pipeline Helps","Needs Pipeline"))</f>
      </c>
    </row>
    <row r="6" spans="1:10" x14ac:dyDescent="0.25">
      <c r="A6" s="18" t="s">
        <v>60</v>
      </c>
      <c r="B6" s="23">
        <f>SUMIFS('Sales Data'!$I$4:$I$31,'Sales Data'!$B$4:$B$31,$B$2,'Sales Data'!$C$4:$C$31,A6)</f>
      </c>
      <c r="C6" s="23">
        <f>SUMIFS(Targets!$C$4:$C$15,Targets!$A$4:$A$15,A6,Targets!$B$4:$B$15,$B$2)</f>
      </c>
      <c r="D6" s="26">
        <f>IFERROR(B6/C6,0)</f>
      </c>
      <c r="E6" s="23">
        <f>SUMIFS(Pipeline!$J$4:$J$15,Pipeline!$B$4:$B$15,$B$2,Pipeline!$C$4:$C$15,A6)</f>
      </c>
      <c r="F6" s="27">
        <f>IFERROR((B6+E6)/C6,0)</f>
      </c>
      <c r="G6" s="23">
        <f>C6-B6</f>
      </c>
      <c r="H6" s="28">
        <f>SUMIFS('Sales Data'!$K$4:$K$31,'Sales Data'!$B$4:$B$31,$B$2,'Sales Data'!$C$4:$C$31,A6)</f>
      </c>
      <c r="I6" s="23">
        <f>SUMIFS('Sales Data'!$J$4:$J$31,'Sales Data'!$B$4:$B$31,$B$2,'Sales Data'!$C$4:$C$31,A6)</f>
      </c>
      <c r="J6" s="25">
        <f>IF(D6&gt;=1,"At/Above Target",IF(F6&gt;=1.2,"Pipeline Helps","Needs Pipeline"))</f>
      </c>
    </row>
    <row r="7" spans="1:10" x14ac:dyDescent="0.25">
      <c r="A7" s="18" t="s">
        <v>70</v>
      </c>
      <c r="B7" s="23">
        <f>SUMIFS('Sales Data'!$I$4:$I$31,'Sales Data'!$B$4:$B$31,$B$2,'Sales Data'!$C$4:$C$31,A7)</f>
      </c>
      <c r="C7" s="23">
        <f>SUMIFS(Targets!$C$4:$C$15,Targets!$A$4:$A$15,A7,Targets!$B$4:$B$15,$B$2)</f>
      </c>
      <c r="D7" s="26">
        <f>IFERROR(B7/C7,0)</f>
      </c>
      <c r="E7" s="23">
        <f>SUMIFS(Pipeline!$J$4:$J$15,Pipeline!$B$4:$B$15,$B$2,Pipeline!$C$4:$C$15,A7)</f>
      </c>
      <c r="F7" s="27">
        <f>IFERROR((B7+E7)/C7,0)</f>
      </c>
      <c r="G7" s="23">
        <f>C7-B7</f>
      </c>
      <c r="H7" s="28">
        <f>SUMIFS('Sales Data'!$K$4:$K$31,'Sales Data'!$B$4:$B$31,$B$2,'Sales Data'!$C$4:$C$31,A7)</f>
      </c>
      <c r="I7" s="23">
        <f>SUMIFS('Sales Data'!$J$4:$J$31,'Sales Data'!$B$4:$B$31,$B$2,'Sales Data'!$C$4:$C$31,A7)</f>
      </c>
      <c r="J7" s="25">
        <f>IF(D7&gt;=1,"At/Above Target",IF(F7&gt;=1.2,"Pipeline Helps","Needs Pipeline"))</f>
      </c>
    </row>
    <row r="8" spans="1:10" x14ac:dyDescent="0.25">
      <c r="A8" s="18" t="s">
        <v>75</v>
      </c>
      <c r="B8" s="23">
        <f>SUMIFS('Sales Data'!$I$4:$I$31,'Sales Data'!$B$4:$B$31,$B$2,'Sales Data'!$C$4:$C$31,A8)</f>
      </c>
      <c r="C8" s="23">
        <f>SUMIFS(Targets!$C$4:$C$15,Targets!$A$4:$A$15,A8,Targets!$B$4:$B$15,$B$2)</f>
      </c>
      <c r="D8" s="26">
        <f>IFERROR(B8/C8,0)</f>
      </c>
      <c r="E8" s="23">
        <f>SUMIFS(Pipeline!$J$4:$J$15,Pipeline!$B$4:$B$15,$B$2,Pipeline!$C$4:$C$15,A8)</f>
      </c>
      <c r="F8" s="27">
        <f>IFERROR((B8+E8)/C8,0)</f>
      </c>
      <c r="G8" s="23">
        <f>C8-B8</f>
      </c>
      <c r="H8" s="28">
        <f>SUMIFS('Sales Data'!$K$4:$K$31,'Sales Data'!$B$4:$B$31,$B$2,'Sales Data'!$C$4:$C$31,A8)</f>
      </c>
      <c r="I8" s="23">
        <f>SUMIFS('Sales Data'!$J$4:$J$31,'Sales Data'!$B$4:$B$31,$B$2,'Sales Data'!$C$4:$C$31,A8)</f>
      </c>
      <c r="J8" s="25">
        <f>IF(D8&gt;=1,"At/Above Target",IF(F8&gt;=1.2,"Pipeline Helps","Needs Pipeline"))</f>
      </c>
    </row>
  </sheetData>
  <mergeCells count="1">
    <mergeCell ref="A1:J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owGridLines="0"/>
  </sheetViews>
  <sheetFormatPr defaultRowHeight="15" outlineLevelRow="0" outlineLevelCol="0" x14ac:dyDescent="55"/>
  <cols>
    <col min="1" max="1" width="26" customWidth="1"/>
    <col min="2" max="2" width="18" customWidth="1"/>
    <col min="3" max="3" width="24" customWidth="1"/>
    <col min="4" max="4" width="16" customWidth="1"/>
    <col min="5" max="5" width="13" customWidth="1"/>
    <col min="6" max="6" width="17" customWidth="1"/>
  </cols>
  <sheetData>
    <row r="1" spans="1:6" x14ac:dyDescent="0.25">
      <c r="A1" s="1" t="s">
        <v>0</v>
      </c>
      <c r="B1" s="1"/>
      <c r="C1" s="1"/>
      <c r="D1" s="1"/>
      <c r="E1" s="1"/>
      <c r="F1" s="1"/>
    </row>
    <row r="2" spans="1:6" x14ac:dyDescent="0.25">
      <c r="A2" s="2"/>
      <c r="C2" s="2"/>
      <c r="F2" s="2"/>
    </row>
    <row r="3" spans="1:6" x14ac:dyDescent="0.25">
      <c r="A3" s="5" t="s">
        <v>164</v>
      </c>
      <c r="B3" s="29" t="s">
        <v>45</v>
      </c>
      <c r="C3" s="2"/>
      <c r="F3" s="2"/>
    </row>
    <row r="4" spans="1:6" x14ac:dyDescent="0.25">
      <c r="A4" s="2"/>
      <c r="C4" s="2"/>
      <c r="F4" s="2"/>
    </row>
    <row r="5" spans="1:6" x14ac:dyDescent="0.25">
      <c r="A5" s="3" t="s">
        <v>165</v>
      </c>
      <c r="B5" s="3"/>
      <c r="C5" s="3"/>
      <c r="D5" s="3"/>
      <c r="E5" s="3"/>
      <c r="F5" s="3"/>
    </row>
    <row r="6" ht="30" customHeight="1" spans="1:6" x14ac:dyDescent="0.25">
      <c r="A6" s="11" t="s">
        <v>166</v>
      </c>
      <c r="B6" s="11" t="s">
        <v>167</v>
      </c>
      <c r="C6" s="11" t="s">
        <v>119</v>
      </c>
      <c r="F6" s="2"/>
    </row>
    <row r="7" spans="1:6" x14ac:dyDescent="0.25">
      <c r="A7" s="5" t="s">
        <v>159</v>
      </c>
      <c r="B7" s="30">
        <f>SUM('Rep Performance'!$B$5:$B$8)</f>
      </c>
      <c r="C7" s="7" t="s">
        <v>168</v>
      </c>
      <c r="D7" s="7"/>
      <c r="E7" s="7"/>
      <c r="F7" s="7"/>
    </row>
    <row r="8" spans="1:6" x14ac:dyDescent="0.25">
      <c r="A8" s="5" t="s">
        <v>118</v>
      </c>
      <c r="B8" s="30">
        <f>SUM('Rep Performance'!$C$5:$C$8)</f>
      </c>
      <c r="C8" s="7" t="s">
        <v>169</v>
      </c>
      <c r="D8" s="7"/>
      <c r="E8" s="7"/>
      <c r="F8" s="7"/>
    </row>
    <row r="9" spans="1:6" x14ac:dyDescent="0.25">
      <c r="A9" s="5" t="s">
        <v>160</v>
      </c>
      <c r="B9" s="31">
        <f>IFERROR(B7/B8,0)</f>
      </c>
      <c r="C9" s="7" t="s">
        <v>170</v>
      </c>
      <c r="D9" s="7"/>
      <c r="E9" s="7"/>
      <c r="F9" s="7"/>
    </row>
    <row r="10" spans="1:6" x14ac:dyDescent="0.25">
      <c r="A10" s="5" t="s">
        <v>127</v>
      </c>
      <c r="B10" s="30">
        <f>SUM('Rep Performance'!$E$5:$E$8)</f>
      </c>
      <c r="C10" s="7" t="s">
        <v>171</v>
      </c>
      <c r="D10" s="7"/>
      <c r="E10" s="7"/>
      <c r="F10" s="7"/>
    </row>
    <row r="11" spans="1:6" x14ac:dyDescent="0.25">
      <c r="A11" s="5" t="s">
        <v>161</v>
      </c>
      <c r="B11" s="31">
        <f>IFERROR((B7+B10)/B8,0)</f>
      </c>
      <c r="C11" s="7" t="s">
        <v>172</v>
      </c>
      <c r="D11" s="7"/>
      <c r="E11" s="7"/>
      <c r="F11" s="7"/>
    </row>
    <row r="12" spans="1:6" x14ac:dyDescent="0.25">
      <c r="A12" s="5" t="s">
        <v>163</v>
      </c>
      <c r="B12" s="32">
        <f>SUM('Rep Performance'!$H$5:$H$8)</f>
      </c>
      <c r="C12" s="7" t="s">
        <v>173</v>
      </c>
      <c r="D12" s="7"/>
      <c r="E12" s="7"/>
      <c r="F12" s="7"/>
    </row>
    <row r="13" spans="1:6" x14ac:dyDescent="0.25">
      <c r="A13" s="5" t="s">
        <v>42</v>
      </c>
      <c r="B13" s="33">
        <f>SUM('Rep Performance'!$I$5:$I$8)</f>
      </c>
      <c r="C13" s="7" t="s">
        <v>174</v>
      </c>
      <c r="D13" s="7"/>
      <c r="E13" s="7"/>
      <c r="F13" s="7"/>
    </row>
    <row r="14" spans="1:6" x14ac:dyDescent="0.25">
      <c r="A14" s="2"/>
      <c r="C14" s="2"/>
      <c r="F14" s="2"/>
    </row>
    <row r="15" spans="1:6" x14ac:dyDescent="0.25">
      <c r="A15" s="2"/>
      <c r="C15" s="2"/>
      <c r="F15" s="2"/>
    </row>
    <row r="16" spans="1:6" x14ac:dyDescent="0.25">
      <c r="A16" s="3" t="s">
        <v>175</v>
      </c>
      <c r="B16" s="3"/>
      <c r="C16" s="3"/>
      <c r="D16" s="3"/>
      <c r="E16" s="3"/>
      <c r="F16" s="3"/>
    </row>
    <row r="17" ht="30" customHeight="1" spans="1:6" x14ac:dyDescent="0.25">
      <c r="A17" s="11" t="s">
        <v>176</v>
      </c>
      <c r="B17" s="11" t="s">
        <v>35</v>
      </c>
      <c r="C17" s="11" t="s">
        <v>159</v>
      </c>
      <c r="D17" s="11" t="s">
        <v>177</v>
      </c>
      <c r="E17" s="11" t="s">
        <v>160</v>
      </c>
      <c r="F17" s="11" t="s">
        <v>40</v>
      </c>
    </row>
    <row r="18" spans="1:6" x14ac:dyDescent="0.25">
      <c r="A18" s="34">
        <v>1</v>
      </c>
      <c r="B18" s="35">
        <f>INDEX('Rep Performance'!$A$5:$A$8,MATCH(C18,'Rep Performance'!$B$5:$B$8,0))</f>
      </c>
      <c r="C18" s="36">
        <f>LARGE('Rep Performance'!$B$5:$B$8,1)</f>
      </c>
      <c r="D18" s="33">
        <f>INDEX('Rep Performance'!$C$5:$C$8,MATCH(C18,'Rep Performance'!$B$5:$B$8,0))</f>
      </c>
      <c r="E18" s="37">
        <f>IFERROR(C18/D18,0)</f>
      </c>
      <c r="F18" s="38">
        <f>INDEX('Rep Performance'!$J$5:$J$8,MATCH(C18,'Rep Performance'!$B$5:$B$8,0))</f>
      </c>
    </row>
    <row r="19" spans="1:6" x14ac:dyDescent="0.25">
      <c r="A19" s="34">
        <v>2</v>
      </c>
      <c r="B19" s="35">
        <f>INDEX('Rep Performance'!$A$5:$A$8,MATCH(C19,'Rep Performance'!$B$5:$B$8,0))</f>
      </c>
      <c r="C19" s="36">
        <f>LARGE('Rep Performance'!$B$5:$B$8,2)</f>
      </c>
      <c r="D19" s="33">
        <f>INDEX('Rep Performance'!$C$5:$C$8,MATCH(C19,'Rep Performance'!$B$5:$B$8,0))</f>
      </c>
      <c r="E19" s="37">
        <f>IFERROR(C19/D19,0)</f>
      </c>
      <c r="F19" s="38">
        <f>INDEX('Rep Performance'!$J$5:$J$8,MATCH(C19,'Rep Performance'!$B$5:$B$8,0))</f>
      </c>
    </row>
    <row r="20" spans="1:6" x14ac:dyDescent="0.25">
      <c r="A20" s="34">
        <v>3</v>
      </c>
      <c r="B20" s="35">
        <f>INDEX('Rep Performance'!$A$5:$A$8,MATCH(C20,'Rep Performance'!$B$5:$B$8,0))</f>
      </c>
      <c r="C20" s="36">
        <f>LARGE('Rep Performance'!$B$5:$B$8,3)</f>
      </c>
      <c r="D20" s="33">
        <f>INDEX('Rep Performance'!$C$5:$C$8,MATCH(C20,'Rep Performance'!$B$5:$B$8,0))</f>
      </c>
      <c r="E20" s="37">
        <f>IFERROR(C20/D20,0)</f>
      </c>
      <c r="F20" s="38">
        <f>INDEX('Rep Performance'!$J$5:$J$8,MATCH(C20,'Rep Performance'!$B$5:$B$8,0))</f>
      </c>
    </row>
    <row r="21" spans="1:6" x14ac:dyDescent="0.25">
      <c r="A21" s="2"/>
      <c r="C21" s="2"/>
      <c r="F21" s="2"/>
    </row>
    <row r="22" spans="1:6" x14ac:dyDescent="0.25">
      <c r="A22" s="2"/>
      <c r="C22" s="2"/>
      <c r="F22" s="2"/>
    </row>
    <row r="23" ht="30" customHeight="1" spans="1:6" x14ac:dyDescent="0.25">
      <c r="A23" s="39" t="s">
        <v>31</v>
      </c>
      <c r="B23" s="39"/>
      <c r="C23" s="39"/>
      <c r="D23" s="39"/>
      <c r="E23" s="39"/>
      <c r="F23" s="39"/>
    </row>
  </sheetData>
  <mergeCells count="11">
    <mergeCell ref="A1:F1"/>
    <mergeCell ref="A5:F5"/>
    <mergeCell ref="C7:F7"/>
    <mergeCell ref="C8:F8"/>
    <mergeCell ref="C9:F9"/>
    <mergeCell ref="C10:F10"/>
    <mergeCell ref="C11:F11"/>
    <mergeCell ref="C12:F12"/>
    <mergeCell ref="C13:F13"/>
    <mergeCell ref="A16:F16"/>
    <mergeCell ref="A23:F23"/>
  </mergeCells>
  <dataValidations count="1">
    <dataValidation type="list" showErrorMessage="1" errorTitle="Invalid month" error="Choose one of: Jan, Feb, Mar" sqref="B3">
      <formula1>"Jan,Feb,Mar"</formula1>
    </dataValidation>
  </dataValidations>
  <hyperlinks>
    <hyperlink ref="A23"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Sales Data</vt:lpstr>
      <vt:lpstr>Targets</vt:lpstr>
      <vt:lpstr>Pipeline</vt:lpstr>
      <vt:lpstr>Rep Performance</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2026-07-29T04:14:24Z</dcterms:created>
  <dcterms:modified xsi:type="dcterms:W3CDTF">2026-07-29T04:14:24Z</dcterms:modified>
</cp:coreProperties>
</file>