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structions" state="visible" r:id="rId4"/>
    <sheet sheetId="2" name="Training Plan" state="visible" r:id="rId5"/>
    <sheet sheetId="3" name="Costs" state="visible" r:id="rId6"/>
    <sheet sheetId="4" name="Attendance" state="visible" r:id="rId7"/>
    <sheet sheetId="5" name="Outcomes" state="visible" r:id="rId8"/>
    <sheet sheetId="6" name="ROI Summary" state="visible" r:id="rId9"/>
  </sheets>
  <calcPr calcId="171027"/>
</workbook>
</file>

<file path=xl/sharedStrings.xml><?xml version="1.0" encoding="utf-8"?>
<sst xmlns="http://schemas.openxmlformats.org/spreadsheetml/2006/main" count="572" uniqueCount="227">
  <si>
    <t>Training Tracker Template</t>
  </si>
  <si>
    <t>Purpose</t>
  </si>
  <si>
    <t>This workbook tracks employee training from plan through ROI: define each training program, enter budget and actual costs, mark attendance, record before/after outcome metrics, then review cost variance, attendance rate, adjusted benefit, net benefit, and ROI in one summary. Replace the sample programs with your own — every calculated field updates automatically.</t>
  </si>
  <si>
    <t>Clean-room disclosure</t>
  </si>
  <si>
    <t>Clean-room disclosure: every formula, layout, sample employee name, program name, date, cost, attendance record, and outcome figure in this workbook was authored from scratch for excel.tv. No vendor workbook, template, branding, or sample dataset was downloaded, inspected, or adapted in building this file. All data shown is synthetic and for illustration only.</t>
  </si>
  <si>
    <t>What’s in this workbook</t>
  </si>
  <si>
    <t>Training Plan</t>
  </si>
  <si>
    <t>The master list of training programs: ID, name, department, type, required flag, start/end dates, target attendees, budget hours, planned budget, and status.</t>
  </si>
  <si>
    <t>Costs</t>
  </si>
  <si>
    <t>Line-item budget and actual cost tracking. Program Name is looked up automatically; Cost Variance calculates Actual minus Budget.</t>
  </si>
  <si>
    <t>Attendance</t>
  </si>
  <si>
    <t>One row per planned participant. Mark Attended, Hours Completed, and Manager Approved — the summary counts attendees and completed hours from this sheet.</t>
  </si>
  <si>
    <t>Outcomes</t>
  </si>
  <si>
    <t>Before/after outcome metrics by training program. Improvement units, estimated benefit, and confidence-adjusted benefit are calculated automatically.</t>
  </si>
  <si>
    <t>ROI Summary</t>
  </si>
  <si>
    <t>The output sheet: per-program planned budget, actual cost, cost variance, attendance rate, adjusted benefit, net benefit, ROI percentage, review flags, and the top three programs by net benefit.</t>
  </si>
  <si>
    <t>How to use this workbook</t>
  </si>
  <si>
    <t>1. Open Training Plan and replace the sample programs with your own. Keep each Program ID unique; the other sheets use that ID for every lookup and roll-up.</t>
  </si>
  <si>
    <t>2. Open Costs and enter one row per cost item: facilitator, platform, travel, materials, backfill, or any other category your training budget uses.</t>
  </si>
  <si>
    <t>3. Open Attendance and enter one row per planned participant. Mark Attended as Yes or No and enter Hours Completed for anyone who attended.</t>
  </si>
  <si>
    <t>4. Open Outcomes and enter one before/after metric per program. Use a value per improvement unit and a confidence percentage to avoid treating every estimated dollar as equally certain.</t>
  </si>
  <si>
    <t>5. Open ROI Summary to review attendance rate, cost variance, adjusted benefit, net benefit, ROI percentage, and which programs need review.</t>
  </si>
  <si>
    <t>Colour legend</t>
  </si>
  <si>
    <t/>
  </si>
  <si>
    <t>Input — enter or edit your own data here</t>
  </si>
  <si>
    <t>Calculated — formula-driven, please do not overwrite</t>
  </si>
  <si>
    <t>Output — key result for reporting and dashboards</t>
  </si>
  <si>
    <t>Using this workbook in Google Sheets</t>
  </si>
  <si>
    <t>To use this workbook in Google Sheets: open Google Sheets, choose File &gt; Import &gt; Upload, select this .xlsx file, and choose "Insert new sheet(s)". Every formula in this workbook (SUM, SUMIF, SUMIFS, IF, IFERROR, INDEX, MATCH, ABS, ROUND, LARGE, and arithmetic) is natively supported in Google Sheets, so no formula substitutions are required. Dropdown validation for program IDs, status, and Yes/No fields carries over on import.</t>
  </si>
  <si>
    <t>Limitations</t>
  </si>
  <si>
    <t>This workbook estimates training ROI from a simple before/after outcome metric. It does not prove causation, separate training impact from seasonality or management changes, discount future benefits, or handle multi-year depreciation. Improvement units use ABS(Post Training Metric minus Baseline Metric), so choose a metric where the absolute movement is meaningful and document whether higher or lower is better in the Notes column. The top-three table uses LARGE plus MATCH, which returns the first matching program when net benefits tie exactly. No macros, external links, or data connections are used.</t>
  </si>
  <si>
    <t>★ Free template from Excel.TV — get more free Excel &amp; Google Sheets templates →</t>
  </si>
  <si>
    <t>Enter one row per training program. Program ID must stay unique because Costs, Attendance, Outcomes, and ROI Summary all look up or roll up by this field.</t>
  </si>
  <si>
    <t>Program ID</t>
  </si>
  <si>
    <t>Program Name</t>
  </si>
  <si>
    <t>Department</t>
  </si>
  <si>
    <t>Training Type</t>
  </si>
  <si>
    <t>Required</t>
  </si>
  <si>
    <t>Start Date</t>
  </si>
  <si>
    <t>End Date</t>
  </si>
  <si>
    <t>Target Attendees</t>
  </si>
  <si>
    <t>Budget Hours</t>
  </si>
  <si>
    <t>Planned Budget</t>
  </si>
  <si>
    <t>Status</t>
  </si>
  <si>
    <t>TRN-101</t>
  </si>
  <si>
    <t>Consultative Selling Sprint</t>
  </si>
  <si>
    <t>Sales</t>
  </si>
  <si>
    <t>Instructor-led</t>
  </si>
  <si>
    <t>Yes</t>
  </si>
  <si>
    <t>Complete</t>
  </si>
  <si>
    <t>TRN-102</t>
  </si>
  <si>
    <t>Warehouse Safety Refresher</t>
  </si>
  <si>
    <t>Operations</t>
  </si>
  <si>
    <t>Workshop</t>
  </si>
  <si>
    <t>TRN-103</t>
  </si>
  <si>
    <t>Support Quality Coaching</t>
  </si>
  <si>
    <t>Customer Support</t>
  </si>
  <si>
    <t>Coaching</t>
  </si>
  <si>
    <t>TRN-104</t>
  </si>
  <si>
    <t>Manager Fundamentals Cohort</t>
  </si>
  <si>
    <t>All Departments</t>
  </si>
  <si>
    <t>Blended</t>
  </si>
  <si>
    <t>No</t>
  </si>
  <si>
    <t>TRN-105</t>
  </si>
  <si>
    <t>Excel Reporting Lab</t>
  </si>
  <si>
    <t>Finance</t>
  </si>
  <si>
    <t>TRN-106</t>
  </si>
  <si>
    <t>Data Privacy Annual</t>
  </si>
  <si>
    <t>E-learning</t>
  </si>
  <si>
    <t>In Progress</t>
  </si>
  <si>
    <t>Enter training budget and actual cost line items here. Program Name and Cost Variance are calculated; the remaining columns are editable inputs.</t>
  </si>
  <si>
    <t>Cost Category</t>
  </si>
  <si>
    <t>Cost Item</t>
  </si>
  <si>
    <t>Budget Amount</t>
  </si>
  <si>
    <t>Actual Amount</t>
  </si>
  <si>
    <t>Cost Variance</t>
  </si>
  <si>
    <t>Notes</t>
  </si>
  <si>
    <t>Facilitator</t>
  </si>
  <si>
    <t>Outside sales trainer</t>
  </si>
  <si>
    <t>Two half-day live sessions.</t>
  </si>
  <si>
    <t>Materials</t>
  </si>
  <si>
    <t>Role-play workbook packets</t>
  </si>
  <si>
    <t>Printed practice scenarios and handouts.</t>
  </si>
  <si>
    <t>Travel</t>
  </si>
  <si>
    <t>Trainer travel reimbursement</t>
  </si>
  <si>
    <t>Final airfare was above the estimate.</t>
  </si>
  <si>
    <t>Safety consultant</t>
  </si>
  <si>
    <t>On-site refresher and floor walk.</t>
  </si>
  <si>
    <t>Facility</t>
  </si>
  <si>
    <t>Training-room setup</t>
  </si>
  <si>
    <t>Reused internal classroom space.</t>
  </si>
  <si>
    <t>Safety cards and PPE demos</t>
  </si>
  <si>
    <t>Extra laminated quick-reference cards.</t>
  </si>
  <si>
    <t>QA coaching lead</t>
  </si>
  <si>
    <t>Six group coaching sessions.</t>
  </si>
  <si>
    <t>Call-review guides</t>
  </si>
  <si>
    <t>Digital guides replaced printed binders.</t>
  </si>
  <si>
    <t>Backfill</t>
  </si>
  <si>
    <t>Coverage while reps trained</t>
  </si>
  <si>
    <t>Extra support coverage for peak hours.</t>
  </si>
  <si>
    <t>Manager cohort instructor</t>
  </si>
  <si>
    <t>Blended manager fundamentals program.</t>
  </si>
  <si>
    <t>Platform</t>
  </si>
  <si>
    <t>Learning-platform seats</t>
  </si>
  <si>
    <t>Temporary cohort seats.</t>
  </si>
  <si>
    <t>Manager playbook</t>
  </si>
  <si>
    <t>Reused internal job aids.</t>
  </si>
  <si>
    <t>Excel reporting instructor</t>
  </si>
  <si>
    <t>Two-day reporting lab.</t>
  </si>
  <si>
    <t>Practice workbook pack</t>
  </si>
  <si>
    <t>Internal examples and exercises.</t>
  </si>
  <si>
    <t>Software</t>
  </si>
  <si>
    <t>Temporary add-on seats</t>
  </si>
  <si>
    <t>One extra reporting tool seat.</t>
  </si>
  <si>
    <t>Privacy module license</t>
  </si>
  <si>
    <t>Annual e-learning module.</t>
  </si>
  <si>
    <t>Admin</t>
  </si>
  <si>
    <t>Campaign setup and reminders</t>
  </si>
  <si>
    <t>Internal HR coordination time.</t>
  </si>
  <si>
    <t>Enter one row per planned participant. ROI Summary sums the calculated Attended Count column and Hours Completed by Program ID.</t>
  </si>
  <si>
    <t>Employee Name</t>
  </si>
  <si>
    <t>Attended</t>
  </si>
  <si>
    <t>Hours Completed</t>
  </si>
  <si>
    <t>Manager Approved</t>
  </si>
  <si>
    <t>Attended Count</t>
  </si>
  <si>
    <t>Sales Rep 01</t>
  </si>
  <si>
    <t>Sales Rep 02</t>
  </si>
  <si>
    <t>Sales Rep 03</t>
  </si>
  <si>
    <t>Sales Rep 04</t>
  </si>
  <si>
    <t>Sales Rep 05</t>
  </si>
  <si>
    <t>Sales Rep 06</t>
  </si>
  <si>
    <t>Sales Rep 07</t>
  </si>
  <si>
    <t>Sales Rep 08</t>
  </si>
  <si>
    <t>Sales Rep 09</t>
  </si>
  <si>
    <t>Sales Rep 10</t>
  </si>
  <si>
    <t>Ops Associate 01</t>
  </si>
  <si>
    <t>Ops Associate 02</t>
  </si>
  <si>
    <t>Ops Associate 03</t>
  </si>
  <si>
    <t>Ops Associate 04</t>
  </si>
  <si>
    <t>Ops Associate 05</t>
  </si>
  <si>
    <t>Ops Associate 06</t>
  </si>
  <si>
    <t>Ops Associate 07</t>
  </si>
  <si>
    <t>Ops Associate 08</t>
  </si>
  <si>
    <t>Ops Associate 09</t>
  </si>
  <si>
    <t>Ops Associate 10</t>
  </si>
  <si>
    <t>Ops Associate 11</t>
  </si>
  <si>
    <t>Ops Associate 12</t>
  </si>
  <si>
    <t>Ops Associate 13</t>
  </si>
  <si>
    <t>Ops Associate 14</t>
  </si>
  <si>
    <t>Support Rep 01</t>
  </si>
  <si>
    <t>Support Rep 02</t>
  </si>
  <si>
    <t>Support Rep 03</t>
  </si>
  <si>
    <t>Support Rep 04</t>
  </si>
  <si>
    <t>Support Rep 05</t>
  </si>
  <si>
    <t>Support Rep 06</t>
  </si>
  <si>
    <t>Support Rep 07</t>
  </si>
  <si>
    <t>Support Rep 08</t>
  </si>
  <si>
    <t>Team Lead 01</t>
  </si>
  <si>
    <t>Team Lead 02</t>
  </si>
  <si>
    <t>Team Lead 03</t>
  </si>
  <si>
    <t>Team Lead 04</t>
  </si>
  <si>
    <t>Team Lead 05</t>
  </si>
  <si>
    <t>Team Lead 06</t>
  </si>
  <si>
    <t>Finance Analyst 01</t>
  </si>
  <si>
    <t>Finance Analyst 02</t>
  </si>
  <si>
    <t>Finance Analyst 03</t>
  </si>
  <si>
    <t>Finance Analyst 04</t>
  </si>
  <si>
    <t>Finance Analyst 05</t>
  </si>
  <si>
    <t>Finance Analyst 06</t>
  </si>
  <si>
    <t>Finance Analyst 07</t>
  </si>
  <si>
    <t>Employee 01</t>
  </si>
  <si>
    <t>Employee 02</t>
  </si>
  <si>
    <t>Employee 03</t>
  </si>
  <si>
    <t>Employee 04</t>
  </si>
  <si>
    <t>Employee 05</t>
  </si>
  <si>
    <t>Employee 06</t>
  </si>
  <si>
    <t>Employee 07</t>
  </si>
  <si>
    <t>Employee 08</t>
  </si>
  <si>
    <t>Employee 09</t>
  </si>
  <si>
    <t>Employee 10</t>
  </si>
  <si>
    <t>Employee 11</t>
  </si>
  <si>
    <t>Employee 12</t>
  </si>
  <si>
    <t>Employee 13</t>
  </si>
  <si>
    <t>Employee 14</t>
  </si>
  <si>
    <t>Employee 15</t>
  </si>
  <si>
    <t>Employee 16</t>
  </si>
  <si>
    <t>Employee 17</t>
  </si>
  <si>
    <t>Employee 18</t>
  </si>
  <si>
    <t>Employee 19</t>
  </si>
  <si>
    <t>Employee 20</t>
  </si>
  <si>
    <t>Employee 21</t>
  </si>
  <si>
    <t>Employee 22</t>
  </si>
  <si>
    <t>Employee 23</t>
  </si>
  <si>
    <t>Employee 24</t>
  </si>
  <si>
    <t>Enter one before/after outcome metric per program. Improvement Units use ABS(Post Training Metric minus Baseline Metric), so document whether higher or lower is better in Notes.</t>
  </si>
  <si>
    <t>Outcome Metric</t>
  </si>
  <si>
    <t>Baseline Metric</t>
  </si>
  <si>
    <t>Post Training Metric</t>
  </si>
  <si>
    <t>Improvement Units</t>
  </si>
  <si>
    <t>Value per Unit</t>
  </si>
  <si>
    <t>Estimated Benefit</t>
  </si>
  <si>
    <t>Confidence %</t>
  </si>
  <si>
    <t>Adjusted Benefit</t>
  </si>
  <si>
    <t>Qualified opportunities created</t>
  </si>
  <si>
    <t>Compare the four weeks before training against the four weeks after training.</t>
  </si>
  <si>
    <t>Recordable safety incidents</t>
  </si>
  <si>
    <t>Lower is better; improvement uses absolute before/after movement.</t>
  </si>
  <si>
    <t>Escalated support tickets</t>
  </si>
  <si>
    <t>Lower escalation volume valued using avoided supervisor review time.</t>
  </si>
  <si>
    <t>Rework hours from manager handoffs</t>
  </si>
  <si>
    <t>Lower is better; value per hour reflects blended labour cost.</t>
  </si>
  <si>
    <t>Monthly report-prep hours</t>
  </si>
  <si>
    <t>Lower is better; value per hour includes analyst time and review cycles.</t>
  </si>
  <si>
    <t>Privacy audit exceptions</t>
  </si>
  <si>
    <t>Lower is better; synthetic value per avoided exception.</t>
  </si>
  <si>
    <t>Training Tracker Template — ROI Summary</t>
  </si>
  <si>
    <t>This sheet is calculated from Training Plan, Costs, Attendance, and Outcomes. Edit the input sheets; do not overwrite the formulas here.</t>
  </si>
  <si>
    <t>Attendance Rate</t>
  </si>
  <si>
    <t>Actual Cost</t>
  </si>
  <si>
    <t>Completed Hours</t>
  </si>
  <si>
    <t>Net Benefit</t>
  </si>
  <si>
    <t>ROI %</t>
  </si>
  <si>
    <t>Review Flag</t>
  </si>
  <si>
    <t>Portfolio Total</t>
  </si>
  <si>
    <t>Top 3 programs by net benefit</t>
  </si>
  <si>
    <t>Rank</t>
  </si>
  <si>
    <t>Program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</si>
</sst>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yyyy-mm-dd"/>
    <numFmt numFmtId="165" formatCode="$#,##0"/>
    <numFmt numFmtId="166" formatCode="0.0%"/>
  </numFmts>
  <fonts count="8" x14ac:knownFonts="1">
    <font>
      <color theme="1"/>
      <family val="2"/>
      <scheme val="minor"/>
      <sz val="11"/>
      <name val="Calibri"/>
    </font>
    <font>
      <b/>
      <sz val="16"/>
    </font>
    <font>
      <b/>
      <sz val="12"/>
    </font>
    <font>
      <i/>
    </font>
    <font>
      <b/>
    </font>
    <font>
      <b/>
      <u/>
      <color rgb="FF1155CC"/>
      <sz val="13"/>
    </font>
    <font>
      <b/>
      <color rgb="FFFFFFFF"/>
    </font>
    <font>
      <b/>
      <u/>
      <color rgb="FF1155CC"/>
      <sz val="12"/>
    </font>
  </fonts>
  <fills count="6">
    <fill>
      <patternFill patternType="none"/>
    </fill>
    <fill>
      <patternFill patternType="gray125"/>
    </fill>
    <fill>
      <patternFill patternType="solid">
        <fgColor rgb="FFDCE6F1"/>
      </patternFill>
    </fill>
    <fill>
      <patternFill patternType="solid">
        <fgColor rgb="FFFFF2CC"/>
      </patternFill>
    </fill>
    <fill>
      <patternFill patternType="solid">
        <fgColor rgb="FFD9EAD3"/>
      </patternFill>
    </fill>
    <fill>
      <patternFill patternType="solid">
        <fgColor rgb="FF44546A"/>
      </patternFill>
    </fill>
  </fills>
  <borders count="2">
    <border>
      <left/>
      <right/>
      <top/>
      <bottom/>
      <diagonal/>
    </border>
    <border>
      <left style="thin">
        <color rgb="FFB7B7B7"/>
      </left>
      <right style="thin">
        <color rgb="FFB7B7B7"/>
      </right>
      <top style="thin">
        <color rgb="FFB7B7B7"/>
      </top>
      <bottom style="thin">
        <color rgb="FFB7B7B7"/>
      </bottom>
      <diagonal/>
    </border>
  </borders>
  <cellStyleXfs count="1">
    <xf numFmtId="0" fontId="0" fillId="0" borderId="0"/>
  </cellStyleXfs>
  <cellXfs count="40">
    <xf numFmtId="0" fontId="0" fillId="0" borderId="0" xfId="0"/>
    <xf numFmtId="0" fontId="1" fillId="0" borderId="0" xfId="0" applyFont="1" applyAlignment="1">
      <alignment vertical="top" wrapText="1"/>
    </xf>
    <xf numFmtId="0" fontId="0" fillId="0" borderId="0" xfId="0"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wrapText="1"/>
    </xf>
    <xf numFmtId="0" fontId="0" fillId="2" borderId="1" xfId="0" applyFill="1" applyBorder="1" applyAlignment="1">
      <alignment vertical="top" wrapText="1"/>
    </xf>
    <xf numFmtId="0" fontId="0" fillId="0" borderId="0" xfId="0" applyAlignment="1">
      <alignment vertical="center" wrapText="1"/>
    </xf>
    <xf numFmtId="0" fontId="0" fillId="3" borderId="1" xfId="0" applyFill="1" applyBorder="1" applyAlignment="1">
      <alignment vertical="top" wrapText="1"/>
    </xf>
    <xf numFmtId="0" fontId="0" fillId="4" borderId="1" xfId="0" applyFill="1" applyBorder="1" applyAlignment="1">
      <alignment vertical="top" wrapText="1"/>
    </xf>
    <xf numFmtId="0" fontId="5" fillId="4" borderId="0" xfId="0" applyFont="1" applyFill="1" applyAlignment="1">
      <alignment horizontal="center" vertical="center" wrapText="1"/>
    </xf>
    <xf numFmtId="0" fontId="6" fillId="5" borderId="1" xfId="0" applyFont="1" applyFill="1" applyBorder="1" applyAlignment="1">
      <alignment horizontal="center" vertical="center" wrapText="1"/>
    </xf>
    <xf numFmtId="0" fontId="0" fillId="2" borderId="1" xfId="0" applyFill="1"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164" fontId="0" fillId="2" borderId="1" xfId="0" applyNumberFormat="1" applyFill="1" applyBorder="1" applyAlignment="1">
      <alignment horizontal="center" vertical="center"/>
    </xf>
    <xf numFmtId="165" fontId="0" fillId="2" borderId="1" xfId="0" applyNumberFormat="1" applyFill="1" applyBorder="1" applyAlignment="1">
      <alignment horizontal="center" vertical="center"/>
    </xf>
    <xf numFmtId="0" fontId="0" fillId="3" borderId="1" xfId="0" applyFill="1" applyBorder="1" applyAlignment="1">
      <alignment vertical="center" wrapText="1"/>
    </xf>
    <xf numFmtId="0" fontId="0" fillId="2" borderId="1" xfId="0" applyFill="1" applyBorder="1" applyAlignment="1">
      <alignment vertical="center"/>
    </xf>
    <xf numFmtId="0" fontId="0" fillId="2" borderId="1" xfId="0" applyFill="1" applyBorder="1" applyAlignment="1">
      <alignment vertical="center" wrapText="1"/>
    </xf>
    <xf numFmtId="165" fontId="0" fillId="2" borderId="1" xfId="0" applyNumberFormat="1" applyFill="1" applyBorder="1" applyAlignment="1">
      <alignment vertical="center"/>
    </xf>
    <xf numFmtId="165" fontId="0" fillId="3" borderId="1" xfId="0" applyNumberFormat="1" applyFill="1" applyBorder="1" applyAlignment="1">
      <alignment vertical="center"/>
    </xf>
    <xf numFmtId="3" fontId="0" fillId="2" borderId="1" xfId="0" applyNumberFormat="1" applyFill="1" applyBorder="1" applyAlignment="1">
      <alignment horizontal="center" vertical="center"/>
    </xf>
    <xf numFmtId="3" fontId="0" fillId="3" borderId="1" xfId="0" applyNumberFormat="1" applyFill="1" applyBorder="1" applyAlignment="1">
      <alignment horizontal="center" vertical="center"/>
    </xf>
    <xf numFmtId="3" fontId="0" fillId="3" borderId="1" xfId="0" applyNumberFormat="1" applyFill="1" applyBorder="1" applyAlignment="1">
      <alignment vertical="center"/>
    </xf>
    <xf numFmtId="166" fontId="0" fillId="2" borderId="1" xfId="0" applyNumberFormat="1" applyFill="1" applyBorder="1" applyAlignment="1">
      <alignment vertical="center"/>
    </xf>
    <xf numFmtId="0" fontId="0" fillId="3" borderId="1" xfId="0" applyFill="1" applyBorder="1" applyAlignment="1">
      <alignment horizontal="left" vertical="center" wrapText="1"/>
    </xf>
    <xf numFmtId="166" fontId="0" fillId="3" borderId="1" xfId="0" applyNumberFormat="1" applyFill="1" applyBorder="1" applyAlignment="1">
      <alignment horizontal="center" vertical="center"/>
    </xf>
    <xf numFmtId="165" fontId="0" fillId="3" borderId="1" xfId="0" applyNumberFormat="1" applyFill="1" applyBorder="1" applyAlignment="1">
      <alignment horizontal="center" vertical="center"/>
    </xf>
    <xf numFmtId="165" fontId="4" fillId="3" borderId="1" xfId="0" applyNumberFormat="1" applyFont="1" applyFill="1" applyBorder="1" applyAlignment="1">
      <alignment horizontal="center" vertical="center"/>
    </xf>
    <xf numFmtId="166" fontId="4" fillId="3" borderId="1" xfId="0" applyNumberFormat="1" applyFont="1" applyFill="1" applyBorder="1" applyAlignment="1">
      <alignment horizontal="center" vertical="center"/>
    </xf>
    <xf numFmtId="0" fontId="4" fillId="3" borderId="1" xfId="0" applyFont="1" applyFill="1" applyBorder="1" applyAlignment="1">
      <alignment horizontal="center" vertical="center" wrapText="1"/>
    </xf>
    <xf numFmtId="0" fontId="4" fillId="0" borderId="0" xfId="0" applyFont="1"/>
    <xf numFmtId="3" fontId="4" fillId="4" borderId="1" xfId="0" applyNumberFormat="1" applyFont="1" applyFill="1" applyBorder="1" applyAlignment="1">
      <alignment horizontal="center" vertical="center"/>
    </xf>
    <xf numFmtId="166" fontId="4" fillId="4" borderId="1" xfId="0" applyNumberFormat="1" applyFont="1" applyFill="1" applyBorder="1" applyAlignment="1">
      <alignment horizontal="center" vertical="center"/>
    </xf>
    <xf numFmtId="165" fontId="4" fillId="4" borderId="1" xfId="0" applyNumberFormat="1" applyFont="1" applyFill="1" applyBorder="1" applyAlignment="1">
      <alignment horizontal="center" vertical="center"/>
    </xf>
    <xf numFmtId="0" fontId="0" fillId="0" borderId="0" xfId="0" applyAlignment="1">
      <alignment horizontal="center"/>
    </xf>
    <xf numFmtId="0" fontId="0" fillId="4" borderId="1" xfId="0" applyFill="1" applyBorder="1" applyAlignment="1">
      <alignment vertical="center" wrapText="1"/>
    </xf>
    <xf numFmtId="165" fontId="0" fillId="4" borderId="1" xfId="0" applyNumberFormat="1" applyFill="1" applyBorder="1" applyAlignment="1">
      <alignment horizontal="center" vertical="center" wrapText="1"/>
    </xf>
    <xf numFmtId="0" fontId="7" fillId="4" borderId="0" xfId="0" applyFont="1" applyFill="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training-tracker-template"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excel.tv/excel-templates/?utm_source=workbook&amp;utm_medium=in-file-cta&amp;utm_campaign=training-tracker-templat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6"/>
  <sheetViews>
    <sheetView workbookViewId="0" showGridLines="0"/>
  </sheetViews>
  <sheetFormatPr defaultRowHeight="15" outlineLevelRow="0" outlineLevelCol="0" x14ac:dyDescent="55"/>
  <cols>
    <col min="1" max="6" width="22" customWidth="1"/>
  </cols>
  <sheetData>
    <row r="1" spans="1:6" x14ac:dyDescent="0.25">
      <c r="A1" s="1" t="s">
        <v>0</v>
      </c>
      <c r="B1" s="1"/>
      <c r="C1" s="1"/>
      <c r="D1" s="1"/>
      <c r="E1" s="1"/>
      <c r="F1" s="1"/>
    </row>
    <row r="2" spans="1:6" x14ac:dyDescent="0.25">
      <c r="A2" s="2"/>
      <c r="B2" s="2"/>
      <c r="C2" s="2"/>
      <c r="D2" s="2"/>
      <c r="E2" s="2"/>
      <c r="F2" s="2"/>
    </row>
    <row r="3" spans="1:6" x14ac:dyDescent="0.25">
      <c r="A3" s="3" t="s">
        <v>1</v>
      </c>
      <c r="B3" s="3"/>
      <c r="C3" s="3"/>
      <c r="D3" s="3"/>
      <c r="E3" s="3"/>
      <c r="F3" s="3"/>
    </row>
    <row r="4" ht="45" customHeight="1" spans="1:6" x14ac:dyDescent="0.25">
      <c r="A4" s="2" t="s">
        <v>2</v>
      </c>
      <c r="B4" s="2"/>
      <c r="C4" s="2"/>
      <c r="D4" s="2"/>
      <c r="E4" s="2"/>
      <c r="F4" s="2"/>
    </row>
    <row r="5" spans="1:6" x14ac:dyDescent="0.25">
      <c r="A5" s="2"/>
      <c r="B5" s="2"/>
      <c r="C5" s="2"/>
      <c r="D5" s="2"/>
      <c r="E5" s="2"/>
      <c r="F5" s="2"/>
    </row>
    <row r="6" spans="1:6" x14ac:dyDescent="0.25">
      <c r="A6" s="3" t="s">
        <v>3</v>
      </c>
      <c r="B6" s="3"/>
      <c r="C6" s="3"/>
      <c r="D6" s="3"/>
      <c r="E6" s="3"/>
      <c r="F6" s="3"/>
    </row>
    <row r="7" ht="45" customHeight="1" spans="1:6" x14ac:dyDescent="0.25">
      <c r="A7" s="4" t="s">
        <v>4</v>
      </c>
      <c r="B7" s="4"/>
      <c r="C7" s="4"/>
      <c r="D7" s="4"/>
      <c r="E7" s="4"/>
      <c r="F7" s="4"/>
    </row>
    <row r="8" spans="1:6" x14ac:dyDescent="0.25">
      <c r="A8" s="2"/>
      <c r="B8" s="2"/>
      <c r="C8" s="2"/>
      <c r="D8" s="2"/>
      <c r="E8" s="2"/>
      <c r="F8" s="2"/>
    </row>
    <row r="9" spans="1:6" x14ac:dyDescent="0.25">
      <c r="A9" s="3" t="s">
        <v>5</v>
      </c>
      <c r="B9" s="3"/>
      <c r="C9" s="3"/>
      <c r="D9" s="3"/>
      <c r="E9" s="3"/>
      <c r="F9" s="3"/>
    </row>
    <row r="10" ht="30" customHeight="1" spans="1:6" x14ac:dyDescent="0.25">
      <c r="A10" s="5" t="s">
        <v>6</v>
      </c>
      <c r="B10" s="5"/>
      <c r="C10" s="2" t="s">
        <v>7</v>
      </c>
      <c r="D10" s="2"/>
      <c r="E10" s="2"/>
      <c r="F10" s="2"/>
    </row>
    <row r="11" ht="30" customHeight="1" spans="1:6" x14ac:dyDescent="0.25">
      <c r="A11" s="5" t="s">
        <v>8</v>
      </c>
      <c r="B11" s="5"/>
      <c r="C11" s="2" t="s">
        <v>9</v>
      </c>
      <c r="D11" s="2"/>
      <c r="E11" s="2"/>
      <c r="F11" s="2"/>
    </row>
    <row r="12" ht="30" customHeight="1" spans="1:6" x14ac:dyDescent="0.25">
      <c r="A12" s="5" t="s">
        <v>10</v>
      </c>
      <c r="B12" s="5"/>
      <c r="C12" s="2" t="s">
        <v>11</v>
      </c>
      <c r="D12" s="2"/>
      <c r="E12" s="2"/>
      <c r="F12" s="2"/>
    </row>
    <row r="13" ht="30" customHeight="1" spans="1:6" x14ac:dyDescent="0.25">
      <c r="A13" s="5" t="s">
        <v>12</v>
      </c>
      <c r="B13" s="5"/>
      <c r="C13" s="2" t="s">
        <v>13</v>
      </c>
      <c r="D13" s="2"/>
      <c r="E13" s="2"/>
      <c r="F13" s="2"/>
    </row>
    <row r="14" ht="30" customHeight="1" spans="1:6" x14ac:dyDescent="0.25">
      <c r="A14" s="5" t="s">
        <v>14</v>
      </c>
      <c r="B14" s="5"/>
      <c r="C14" s="2" t="s">
        <v>15</v>
      </c>
      <c r="D14" s="2"/>
      <c r="E14" s="2"/>
      <c r="F14" s="2"/>
    </row>
    <row r="15" spans="1:6" x14ac:dyDescent="0.25">
      <c r="A15" s="2"/>
      <c r="B15" s="2"/>
      <c r="C15" s="2"/>
      <c r="D15" s="2"/>
      <c r="E15" s="2"/>
      <c r="F15" s="2"/>
    </row>
    <row r="16" spans="1:6" x14ac:dyDescent="0.25">
      <c r="A16" s="3" t="s">
        <v>16</v>
      </c>
      <c r="B16" s="3"/>
      <c r="C16" s="3"/>
      <c r="D16" s="3"/>
      <c r="E16" s="3"/>
      <c r="F16" s="3"/>
    </row>
    <row r="17" ht="30" customHeight="1" spans="1:6" x14ac:dyDescent="0.25">
      <c r="A17" s="2" t="s">
        <v>17</v>
      </c>
      <c r="B17" s="2"/>
      <c r="C17" s="2"/>
      <c r="D17" s="2"/>
      <c r="E17" s="2"/>
      <c r="F17" s="2"/>
    </row>
    <row r="18" ht="30" customHeight="1" spans="1:6" x14ac:dyDescent="0.25">
      <c r="A18" s="2" t="s">
        <v>18</v>
      </c>
      <c r="B18" s="2"/>
      <c r="C18" s="2"/>
      <c r="D18" s="2"/>
      <c r="E18" s="2"/>
      <c r="F18" s="2"/>
    </row>
    <row r="19" ht="30" customHeight="1" spans="1:6" x14ac:dyDescent="0.25">
      <c r="A19" s="2" t="s">
        <v>19</v>
      </c>
      <c r="B19" s="2"/>
      <c r="C19" s="2"/>
      <c r="D19" s="2"/>
      <c r="E19" s="2"/>
      <c r="F19" s="2"/>
    </row>
    <row r="20" ht="30" customHeight="1" spans="1:6" x14ac:dyDescent="0.25">
      <c r="A20" s="2" t="s">
        <v>20</v>
      </c>
      <c r="B20" s="2"/>
      <c r="C20" s="2"/>
      <c r="D20" s="2"/>
      <c r="E20" s="2"/>
      <c r="F20" s="2"/>
    </row>
    <row r="21" ht="30" customHeight="1" spans="1:6" x14ac:dyDescent="0.25">
      <c r="A21" s="2" t="s">
        <v>21</v>
      </c>
      <c r="B21" s="2"/>
      <c r="C21" s="2"/>
      <c r="D21" s="2"/>
      <c r="E21" s="2"/>
      <c r="F21" s="2"/>
    </row>
    <row r="22" spans="1:6" x14ac:dyDescent="0.25">
      <c r="A22" s="2"/>
      <c r="B22" s="2"/>
      <c r="C22" s="2"/>
      <c r="D22" s="2"/>
      <c r="E22" s="2"/>
      <c r="F22" s="2"/>
    </row>
    <row r="23" spans="1:6" x14ac:dyDescent="0.25">
      <c r="A23" s="3" t="s">
        <v>22</v>
      </c>
      <c r="B23" s="3"/>
      <c r="C23" s="3"/>
      <c r="D23" s="3"/>
      <c r="E23" s="3"/>
      <c r="F23" s="3"/>
    </row>
    <row r="24" spans="1:6" x14ac:dyDescent="0.25">
      <c r="A24" s="5" t="s">
        <v>22</v>
      </c>
      <c r="B24" s="2"/>
      <c r="C24" s="2"/>
      <c r="D24" s="2"/>
      <c r="E24" s="2"/>
      <c r="F24" s="2"/>
    </row>
    <row r="25" spans="1:6" x14ac:dyDescent="0.25">
      <c r="A25" s="6" t="s">
        <v>23</v>
      </c>
      <c r="B25" s="7" t="s">
        <v>24</v>
      </c>
      <c r="C25" s="2"/>
      <c r="D25" s="2"/>
      <c r="E25" s="2"/>
      <c r="F25" s="2"/>
    </row>
    <row r="26" spans="1:6" x14ac:dyDescent="0.25">
      <c r="A26" s="8" t="s">
        <v>23</v>
      </c>
      <c r="B26" s="7" t="s">
        <v>25</v>
      </c>
      <c r="C26" s="2"/>
      <c r="D26" s="2"/>
      <c r="E26" s="2"/>
      <c r="F26" s="2"/>
    </row>
    <row r="27" spans="1:6" x14ac:dyDescent="0.25">
      <c r="A27" s="9" t="s">
        <v>23</v>
      </c>
      <c r="B27" s="7" t="s">
        <v>26</v>
      </c>
      <c r="C27" s="2"/>
      <c r="D27" s="2"/>
      <c r="E27" s="2"/>
      <c r="F27" s="2"/>
    </row>
    <row r="28" spans="1:6" x14ac:dyDescent="0.25">
      <c r="A28" s="2"/>
      <c r="B28" s="2"/>
      <c r="C28" s="2"/>
      <c r="D28" s="2"/>
      <c r="E28" s="2"/>
      <c r="F28" s="2"/>
    </row>
    <row r="29" spans="1:6" x14ac:dyDescent="0.25">
      <c r="A29" s="3" t="s">
        <v>27</v>
      </c>
      <c r="B29" s="3"/>
      <c r="C29" s="3"/>
      <c r="D29" s="3"/>
      <c r="E29" s="3"/>
      <c r="F29" s="3"/>
    </row>
    <row r="30" ht="60" customHeight="1" spans="1:6" x14ac:dyDescent="0.25">
      <c r="A30" s="2" t="s">
        <v>28</v>
      </c>
      <c r="B30" s="2"/>
      <c r="C30" s="2"/>
      <c r="D30" s="2"/>
      <c r="E30" s="2"/>
      <c r="F30" s="2"/>
    </row>
    <row r="31" spans="1:6" x14ac:dyDescent="0.25">
      <c r="A31" s="2"/>
      <c r="B31" s="2"/>
      <c r="C31" s="2"/>
      <c r="D31" s="2"/>
      <c r="E31" s="2"/>
      <c r="F31" s="2"/>
    </row>
    <row r="32" spans="1:6" x14ac:dyDescent="0.25">
      <c r="A32" s="3" t="s">
        <v>29</v>
      </c>
      <c r="B32" s="3"/>
      <c r="C32" s="3"/>
      <c r="D32" s="3"/>
      <c r="E32" s="3"/>
      <c r="F32" s="3"/>
    </row>
    <row r="33" ht="75" customHeight="1" spans="1:6" x14ac:dyDescent="0.25">
      <c r="A33" s="2" t="s">
        <v>30</v>
      </c>
      <c r="B33" s="2"/>
      <c r="C33" s="2"/>
      <c r="D33" s="2"/>
      <c r="E33" s="2"/>
      <c r="F33" s="2"/>
    </row>
    <row r="34" spans="1:6" x14ac:dyDescent="0.25">
      <c r="A34" s="2"/>
      <c r="B34" s="2"/>
      <c r="C34" s="2"/>
      <c r="D34" s="2"/>
      <c r="E34" s="2"/>
      <c r="F34" s="2"/>
    </row>
    <row r="35" spans="1:6" x14ac:dyDescent="0.25">
      <c r="A35" s="2"/>
      <c r="B35" s="2"/>
      <c r="C35" s="2"/>
      <c r="D35" s="2"/>
      <c r="E35" s="2"/>
      <c r="F35" s="2"/>
    </row>
    <row r="36" ht="32" customHeight="1" spans="1:6" x14ac:dyDescent="0.25">
      <c r="A36" s="10" t="s">
        <v>31</v>
      </c>
      <c r="B36" s="10"/>
      <c r="C36" s="10"/>
      <c r="D36" s="10"/>
      <c r="E36" s="10"/>
      <c r="F36" s="10"/>
    </row>
  </sheetData>
  <mergeCells count="28">
    <mergeCell ref="A1:F1"/>
    <mergeCell ref="A3:F3"/>
    <mergeCell ref="A4:F4"/>
    <mergeCell ref="A6:F6"/>
    <mergeCell ref="A7:F7"/>
    <mergeCell ref="A9:F9"/>
    <mergeCell ref="A10:B10"/>
    <mergeCell ref="C10:F10"/>
    <mergeCell ref="A11:B11"/>
    <mergeCell ref="C11:F11"/>
    <mergeCell ref="A12:B12"/>
    <mergeCell ref="C12:F12"/>
    <mergeCell ref="A13:B13"/>
    <mergeCell ref="C13:F13"/>
    <mergeCell ref="A14:B14"/>
    <mergeCell ref="C14:F14"/>
    <mergeCell ref="A16:F16"/>
    <mergeCell ref="A17:F17"/>
    <mergeCell ref="A18:F18"/>
    <mergeCell ref="A19:F19"/>
    <mergeCell ref="A20:F20"/>
    <mergeCell ref="A21:F21"/>
    <mergeCell ref="A23:F23"/>
    <mergeCell ref="A29:F29"/>
    <mergeCell ref="A30:F30"/>
    <mergeCell ref="A32:F32"/>
    <mergeCell ref="A33:F33"/>
    <mergeCell ref="A36:F36"/>
  </mergeCells>
  <hyperlinks>
    <hyperlink ref="A36" r:id="rId1"/>
  </hyperlinks>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pane ySplit="3" topLeftCell="A4" activePane="bottomLeft" state="frozen"/>
      <selection pane="bottomLeft"/>
    </sheetView>
  </sheetViews>
  <sheetFormatPr defaultRowHeight="15" outlineLevelRow="0" outlineLevelCol="0" x14ac:dyDescent="55"/>
  <cols>
    <col min="1" max="1" width="14" customWidth="1"/>
    <col min="2" max="2" width="30" customWidth="1"/>
    <col min="3" max="3" width="18" customWidth="1"/>
    <col min="4" max="4" width="16" customWidth="1"/>
    <col min="5" max="5" width="11" customWidth="1"/>
    <col min="6" max="7" width="13" customWidth="1"/>
    <col min="8" max="8" width="15" customWidth="1"/>
    <col min="9" max="9" width="13" customWidth="1"/>
    <col min="10" max="10" width="16" customWidth="1"/>
    <col min="11" max="11" width="14" customWidth="1"/>
  </cols>
  <sheetData>
    <row r="1" ht="30" customHeight="1" spans="1:11" x14ac:dyDescent="0.25">
      <c r="A1" s="2" t="s">
        <v>32</v>
      </c>
      <c r="B1" s="2"/>
      <c r="C1" s="2"/>
      <c r="D1" s="2"/>
      <c r="E1" s="2"/>
      <c r="F1" s="2"/>
      <c r="G1" s="2"/>
      <c r="H1" s="2"/>
      <c r="I1" s="2"/>
      <c r="J1" s="2"/>
      <c r="K1" s="2"/>
    </row>
    <row r="2" spans="2:3" x14ac:dyDescent="0.25">
      <c r="B2" s="2"/>
      <c r="C2" s="2"/>
    </row>
    <row r="3" ht="30" customHeight="1" spans="1:11" x14ac:dyDescent="0.25">
      <c r="A3" s="11" t="s">
        <v>33</v>
      </c>
      <c r="B3" s="11" t="s">
        <v>34</v>
      </c>
      <c r="C3" s="11" t="s">
        <v>35</v>
      </c>
      <c r="D3" s="11" t="s">
        <v>36</v>
      </c>
      <c r="E3" s="11" t="s">
        <v>37</v>
      </c>
      <c r="F3" s="11" t="s">
        <v>38</v>
      </c>
      <c r="G3" s="11" t="s">
        <v>39</v>
      </c>
      <c r="H3" s="11" t="s">
        <v>40</v>
      </c>
      <c r="I3" s="11" t="s">
        <v>41</v>
      </c>
      <c r="J3" s="11" t="s">
        <v>42</v>
      </c>
      <c r="K3" s="11" t="s">
        <v>43</v>
      </c>
    </row>
    <row r="4" spans="1:11" x14ac:dyDescent="0.25">
      <c r="A4" s="12" t="s">
        <v>44</v>
      </c>
      <c r="B4" s="13" t="s">
        <v>45</v>
      </c>
      <c r="C4" s="13" t="s">
        <v>46</v>
      </c>
      <c r="D4" s="14" t="s">
        <v>47</v>
      </c>
      <c r="E4" s="12" t="s">
        <v>48</v>
      </c>
      <c r="F4" s="15">
        <v>46034</v>
      </c>
      <c r="G4" s="15">
        <v>46045</v>
      </c>
      <c r="H4" s="12">
        <v>10</v>
      </c>
      <c r="I4" s="12">
        <v>80</v>
      </c>
      <c r="J4" s="16">
        <v>12000</v>
      </c>
      <c r="K4" s="12" t="s">
        <v>49</v>
      </c>
    </row>
    <row r="5" spans="1:11" x14ac:dyDescent="0.25">
      <c r="A5" s="12" t="s">
        <v>50</v>
      </c>
      <c r="B5" s="13" t="s">
        <v>51</v>
      </c>
      <c r="C5" s="13" t="s">
        <v>52</v>
      </c>
      <c r="D5" s="14" t="s">
        <v>53</v>
      </c>
      <c r="E5" s="12" t="s">
        <v>48</v>
      </c>
      <c r="F5" s="15">
        <v>46056</v>
      </c>
      <c r="G5" s="15">
        <v>46058</v>
      </c>
      <c r="H5" s="12">
        <v>14</v>
      </c>
      <c r="I5" s="12">
        <v>56</v>
      </c>
      <c r="J5" s="16">
        <v>6200</v>
      </c>
      <c r="K5" s="12" t="s">
        <v>49</v>
      </c>
    </row>
    <row r="6" spans="1:11" x14ac:dyDescent="0.25">
      <c r="A6" s="12" t="s">
        <v>54</v>
      </c>
      <c r="B6" s="13" t="s">
        <v>55</v>
      </c>
      <c r="C6" s="13" t="s">
        <v>56</v>
      </c>
      <c r="D6" s="14" t="s">
        <v>57</v>
      </c>
      <c r="E6" s="12" t="s">
        <v>48</v>
      </c>
      <c r="F6" s="15">
        <v>46070</v>
      </c>
      <c r="G6" s="15">
        <v>46087</v>
      </c>
      <c r="H6" s="12">
        <v>8</v>
      </c>
      <c r="I6" s="12">
        <v>48</v>
      </c>
      <c r="J6" s="16">
        <v>8800</v>
      </c>
      <c r="K6" s="12" t="s">
        <v>49</v>
      </c>
    </row>
    <row r="7" spans="1:11" x14ac:dyDescent="0.25">
      <c r="A7" s="12" t="s">
        <v>58</v>
      </c>
      <c r="B7" s="13" t="s">
        <v>59</v>
      </c>
      <c r="C7" s="13" t="s">
        <v>60</v>
      </c>
      <c r="D7" s="14" t="s">
        <v>61</v>
      </c>
      <c r="E7" s="12" t="s">
        <v>62</v>
      </c>
      <c r="F7" s="15">
        <v>46090</v>
      </c>
      <c r="G7" s="15">
        <v>46108</v>
      </c>
      <c r="H7" s="12">
        <v>6</v>
      </c>
      <c r="I7" s="12">
        <v>72</v>
      </c>
      <c r="J7" s="16">
        <v>15000</v>
      </c>
      <c r="K7" s="12" t="s">
        <v>49</v>
      </c>
    </row>
    <row r="8" spans="1:11" x14ac:dyDescent="0.25">
      <c r="A8" s="12" t="s">
        <v>63</v>
      </c>
      <c r="B8" s="13" t="s">
        <v>64</v>
      </c>
      <c r="C8" s="13" t="s">
        <v>65</v>
      </c>
      <c r="D8" s="14" t="s">
        <v>53</v>
      </c>
      <c r="E8" s="12" t="s">
        <v>62</v>
      </c>
      <c r="F8" s="15">
        <v>46119</v>
      </c>
      <c r="G8" s="15">
        <v>46120</v>
      </c>
      <c r="H8" s="12">
        <v>7</v>
      </c>
      <c r="I8" s="12">
        <v>42</v>
      </c>
      <c r="J8" s="16">
        <v>5200</v>
      </c>
      <c r="K8" s="12" t="s">
        <v>49</v>
      </c>
    </row>
    <row r="9" spans="1:11" x14ac:dyDescent="0.25">
      <c r="A9" s="12" t="s">
        <v>66</v>
      </c>
      <c r="B9" s="13" t="s">
        <v>67</v>
      </c>
      <c r="C9" s="13" t="s">
        <v>60</v>
      </c>
      <c r="D9" s="14" t="s">
        <v>68</v>
      </c>
      <c r="E9" s="12" t="s">
        <v>48</v>
      </c>
      <c r="F9" s="15">
        <v>46132</v>
      </c>
      <c r="G9" s="15">
        <v>46142</v>
      </c>
      <c r="H9" s="12">
        <v>24</v>
      </c>
      <c r="I9" s="12">
        <v>24</v>
      </c>
      <c r="J9" s="16">
        <v>3600</v>
      </c>
      <c r="K9" s="12" t="s">
        <v>69</v>
      </c>
    </row>
  </sheetData>
  <mergeCells count="1">
    <mergeCell ref="A1:K1"/>
  </mergeCells>
  <dataValidations count="7">
    <dataValidation type="list" showErrorMessage="1" errorTitle="Invalid department" error="Choose one of: Sales, Operations, Customer Support, All Departments, Finance" sqref="C4:C9">
      <formula1>"Sales,Operations,Customer Support,All Departments,Finance"</formula1>
    </dataValidation>
    <dataValidation type="list" showErrorMessage="1" errorTitle="Invalid training type" error="Choose one of: Instructor-led, Workshop, Coaching, Blended, E-learning" sqref="D4:D9">
      <formula1>"Instructor-led,Workshop,Coaching,Blended,E-learning"</formula1>
    </dataValidation>
    <dataValidation type="list" showErrorMessage="1" errorTitle="Invalid required flag" error="Choose one of: Yes, No" sqref="E4:E9">
      <formula1>"Yes,No"</formula1>
    </dataValidation>
    <dataValidation type="decimal" allowBlank="1" showErrorMessage="1" errorTitle="Invalid number" error="Enter a number between 0 and 10000" sqref="H4:H9">
      <formula1>0</formula1>
      <formula2>10000</formula2>
    </dataValidation>
    <dataValidation type="decimal" allowBlank="1" showErrorMessage="1" errorTitle="Invalid number" error="Enter a number between 0 and 100000" sqref="I4:I9">
      <formula1>0</formula1>
      <formula2>100000</formula2>
    </dataValidation>
    <dataValidation type="decimal" allowBlank="1" showErrorMessage="1" errorTitle="Invalid number" error="Enter a number between 0 and 1000000" sqref="J4:J9">
      <formula1>0</formula1>
      <formula2>1000000</formula2>
    </dataValidation>
    <dataValidation type="list" showErrorMessage="1" errorTitle="Invalid status" error="Choose one of: Planned, In Progress, Complete, Paused" sqref="K4:K9">
      <formula1>"Planned,In Progress,Complete,Paused"</formula1>
    </dataValidation>
  </dataValidation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0"/>
  <sheetViews>
    <sheetView workbookViewId="0">
      <pane ySplit="3" topLeftCell="A4" activePane="bottomLeft" state="frozen"/>
      <selection pane="bottomLeft"/>
    </sheetView>
  </sheetViews>
  <sheetFormatPr defaultRowHeight="15" outlineLevelRow="0" outlineLevelCol="0" x14ac:dyDescent="55"/>
  <cols>
    <col min="1" max="1" width="14" customWidth="1"/>
    <col min="2" max="2" width="30" customWidth="1"/>
    <col min="3" max="3" width="16" customWidth="1"/>
    <col min="4" max="4" width="28" customWidth="1"/>
    <col min="5" max="7" width="15" customWidth="1"/>
    <col min="8" max="8" width="44" customWidth="1"/>
  </cols>
  <sheetData>
    <row r="1" ht="30" customHeight="1" spans="1:8" x14ac:dyDescent="0.25">
      <c r="A1" s="2" t="s">
        <v>70</v>
      </c>
      <c r="B1" s="2"/>
      <c r="C1" s="2"/>
      <c r="D1" s="2"/>
      <c r="E1" s="2"/>
      <c r="F1" s="2"/>
      <c r="G1" s="2"/>
      <c r="H1" s="2"/>
    </row>
    <row r="2" spans="2:8" x14ac:dyDescent="0.25">
      <c r="B2" s="2"/>
      <c r="D2" s="2"/>
      <c r="H2" s="2"/>
    </row>
    <row r="3" ht="30" customHeight="1" spans="1:8" x14ac:dyDescent="0.25">
      <c r="A3" s="11" t="s">
        <v>33</v>
      </c>
      <c r="B3" s="11" t="s">
        <v>34</v>
      </c>
      <c r="C3" s="11" t="s">
        <v>71</v>
      </c>
      <c r="D3" s="11" t="s">
        <v>72</v>
      </c>
      <c r="E3" s="11" t="s">
        <v>73</v>
      </c>
      <c r="F3" s="11" t="s">
        <v>74</v>
      </c>
      <c r="G3" s="11" t="s">
        <v>75</v>
      </c>
      <c r="H3" s="11" t="s">
        <v>76</v>
      </c>
    </row>
    <row r="4" ht="15" customHeight="1" spans="1:8" x14ac:dyDescent="0.25">
      <c r="A4" s="12" t="s">
        <v>44</v>
      </c>
      <c r="B4" s="17">
        <f>IFERROR(INDEX('Training Plan'!$B$4:$B$9,MATCH($A4,'Training Plan'!$A$4:$A$9,0)),"(unknown program)")</f>
      </c>
      <c r="C4" s="18" t="s">
        <v>77</v>
      </c>
      <c r="D4" s="19" t="s">
        <v>78</v>
      </c>
      <c r="E4" s="20">
        <v>9000</v>
      </c>
      <c r="F4" s="20">
        <v>9400</v>
      </c>
      <c r="G4" s="21">
        <f>F4-E4</f>
      </c>
      <c r="H4" s="19" t="s">
        <v>79</v>
      </c>
    </row>
    <row r="5" ht="15" customHeight="1" spans="1:8" x14ac:dyDescent="0.25">
      <c r="A5" s="12" t="s">
        <v>44</v>
      </c>
      <c r="B5" s="17">
        <f>IFERROR(INDEX('Training Plan'!$B$4:$B$9,MATCH($A5,'Training Plan'!$A$4:$A$9,0)),"(unknown program)")</f>
      </c>
      <c r="C5" s="18" t="s">
        <v>80</v>
      </c>
      <c r="D5" s="19" t="s">
        <v>81</v>
      </c>
      <c r="E5" s="20">
        <v>1200</v>
      </c>
      <c r="F5" s="20">
        <v>980</v>
      </c>
      <c r="G5" s="21">
        <f>F5-E5</f>
      </c>
      <c r="H5" s="19" t="s">
        <v>82</v>
      </c>
    </row>
    <row r="6" ht="15" customHeight="1" spans="1:8" x14ac:dyDescent="0.25">
      <c r="A6" s="12" t="s">
        <v>44</v>
      </c>
      <c r="B6" s="17">
        <f>IFERROR(INDEX('Training Plan'!$B$4:$B$9,MATCH($A6,'Training Plan'!$A$4:$A$9,0)),"(unknown program)")</f>
      </c>
      <c r="C6" s="18" t="s">
        <v>83</v>
      </c>
      <c r="D6" s="19" t="s">
        <v>84</v>
      </c>
      <c r="E6" s="20">
        <v>1800</v>
      </c>
      <c r="F6" s="20">
        <v>2100</v>
      </c>
      <c r="G6" s="21">
        <f>F6-E6</f>
      </c>
      <c r="H6" s="19" t="s">
        <v>85</v>
      </c>
    </row>
    <row r="7" ht="15" customHeight="1" spans="1:8" x14ac:dyDescent="0.25">
      <c r="A7" s="12" t="s">
        <v>50</v>
      </c>
      <c r="B7" s="17">
        <f>IFERROR(INDEX('Training Plan'!$B$4:$B$9,MATCH($A7,'Training Plan'!$A$4:$A$9,0)),"(unknown program)")</f>
      </c>
      <c r="C7" s="18" t="s">
        <v>77</v>
      </c>
      <c r="D7" s="19" t="s">
        <v>86</v>
      </c>
      <c r="E7" s="20">
        <v>4200</v>
      </c>
      <c r="F7" s="20">
        <v>3900</v>
      </c>
      <c r="G7" s="21">
        <f>F7-E7</f>
      </c>
      <c r="H7" s="19" t="s">
        <v>87</v>
      </c>
    </row>
    <row r="8" ht="15" customHeight="1" spans="1:8" x14ac:dyDescent="0.25">
      <c r="A8" s="12" t="s">
        <v>50</v>
      </c>
      <c r="B8" s="17">
        <f>IFERROR(INDEX('Training Plan'!$B$4:$B$9,MATCH($A8,'Training Plan'!$A$4:$A$9,0)),"(unknown program)")</f>
      </c>
      <c r="C8" s="18" t="s">
        <v>88</v>
      </c>
      <c r="D8" s="19" t="s">
        <v>89</v>
      </c>
      <c r="E8" s="20">
        <v>1000</v>
      </c>
      <c r="F8" s="20">
        <v>850</v>
      </c>
      <c r="G8" s="21">
        <f>F8-E8</f>
      </c>
      <c r="H8" s="19" t="s">
        <v>90</v>
      </c>
    </row>
    <row r="9" ht="15" customHeight="1" spans="1:8" x14ac:dyDescent="0.25">
      <c r="A9" s="12" t="s">
        <v>50</v>
      </c>
      <c r="B9" s="17">
        <f>IFERROR(INDEX('Training Plan'!$B$4:$B$9,MATCH($A9,'Training Plan'!$A$4:$A$9,0)),"(unknown program)")</f>
      </c>
      <c r="C9" s="18" t="s">
        <v>80</v>
      </c>
      <c r="D9" s="19" t="s">
        <v>91</v>
      </c>
      <c r="E9" s="20">
        <v>1000</v>
      </c>
      <c r="F9" s="20">
        <v>1125</v>
      </c>
      <c r="G9" s="21">
        <f>F9-E9</f>
      </c>
      <c r="H9" s="19" t="s">
        <v>92</v>
      </c>
    </row>
    <row r="10" ht="15" customHeight="1" spans="1:8" x14ac:dyDescent="0.25">
      <c r="A10" s="12" t="s">
        <v>54</v>
      </c>
      <c r="B10" s="17">
        <f>IFERROR(INDEX('Training Plan'!$B$4:$B$9,MATCH($A10,'Training Plan'!$A$4:$A$9,0)),"(unknown program)")</f>
      </c>
      <c r="C10" s="18" t="s">
        <v>77</v>
      </c>
      <c r="D10" s="19" t="s">
        <v>93</v>
      </c>
      <c r="E10" s="20">
        <v>7000</v>
      </c>
      <c r="F10" s="20">
        <v>7200</v>
      </c>
      <c r="G10" s="21">
        <f>F10-E10</f>
      </c>
      <c r="H10" s="19" t="s">
        <v>94</v>
      </c>
    </row>
    <row r="11" ht="15" customHeight="1" spans="1:8" x14ac:dyDescent="0.25">
      <c r="A11" s="12" t="s">
        <v>54</v>
      </c>
      <c r="B11" s="17">
        <f>IFERROR(INDEX('Training Plan'!$B$4:$B$9,MATCH($A11,'Training Plan'!$A$4:$A$9,0)),"(unknown program)")</f>
      </c>
      <c r="C11" s="18" t="s">
        <v>80</v>
      </c>
      <c r="D11" s="19" t="s">
        <v>95</v>
      </c>
      <c r="E11" s="20">
        <v>900</v>
      </c>
      <c r="F11" s="20">
        <v>760</v>
      </c>
      <c r="G11" s="21">
        <f>F11-E11</f>
      </c>
      <c r="H11" s="19" t="s">
        <v>96</v>
      </c>
    </row>
    <row r="12" ht="15" customHeight="1" spans="1:8" x14ac:dyDescent="0.25">
      <c r="A12" s="12" t="s">
        <v>54</v>
      </c>
      <c r="B12" s="17">
        <f>IFERROR(INDEX('Training Plan'!$B$4:$B$9,MATCH($A12,'Training Plan'!$A$4:$A$9,0)),"(unknown program)")</f>
      </c>
      <c r="C12" s="18" t="s">
        <v>97</v>
      </c>
      <c r="D12" s="19" t="s">
        <v>98</v>
      </c>
      <c r="E12" s="20">
        <v>900</v>
      </c>
      <c r="F12" s="20">
        <v>1100</v>
      </c>
      <c r="G12" s="21">
        <f>F12-E12</f>
      </c>
      <c r="H12" s="19" t="s">
        <v>99</v>
      </c>
    </row>
    <row r="13" ht="15" customHeight="1" spans="1:8" x14ac:dyDescent="0.25">
      <c r="A13" s="12" t="s">
        <v>58</v>
      </c>
      <c r="B13" s="17">
        <f>IFERROR(INDEX('Training Plan'!$B$4:$B$9,MATCH($A13,'Training Plan'!$A$4:$A$9,0)),"(unknown program)")</f>
      </c>
      <c r="C13" s="18" t="s">
        <v>77</v>
      </c>
      <c r="D13" s="19" t="s">
        <v>100</v>
      </c>
      <c r="E13" s="20">
        <v>11000</v>
      </c>
      <c r="F13" s="20">
        <v>10500</v>
      </c>
      <c r="G13" s="21">
        <f>F13-E13</f>
      </c>
      <c r="H13" s="19" t="s">
        <v>101</v>
      </c>
    </row>
    <row r="14" ht="15" customHeight="1" spans="1:8" x14ac:dyDescent="0.25">
      <c r="A14" s="12" t="s">
        <v>58</v>
      </c>
      <c r="B14" s="17">
        <f>IFERROR(INDEX('Training Plan'!$B$4:$B$9,MATCH($A14,'Training Plan'!$A$4:$A$9,0)),"(unknown program)")</f>
      </c>
      <c r="C14" s="18" t="s">
        <v>102</v>
      </c>
      <c r="D14" s="19" t="s">
        <v>103</v>
      </c>
      <c r="E14" s="20">
        <v>2500</v>
      </c>
      <c r="F14" s="20">
        <v>2600</v>
      </c>
      <c r="G14" s="21">
        <f>F14-E14</f>
      </c>
      <c r="H14" s="19" t="s">
        <v>104</v>
      </c>
    </row>
    <row r="15" ht="15" customHeight="1" spans="1:8" x14ac:dyDescent="0.25">
      <c r="A15" s="12" t="s">
        <v>58</v>
      </c>
      <c r="B15" s="17">
        <f>IFERROR(INDEX('Training Plan'!$B$4:$B$9,MATCH($A15,'Training Plan'!$A$4:$A$9,0)),"(unknown program)")</f>
      </c>
      <c r="C15" s="18" t="s">
        <v>80</v>
      </c>
      <c r="D15" s="19" t="s">
        <v>105</v>
      </c>
      <c r="E15" s="20">
        <v>1500</v>
      </c>
      <c r="F15" s="20">
        <v>1320</v>
      </c>
      <c r="G15" s="21">
        <f>F15-E15</f>
      </c>
      <c r="H15" s="19" t="s">
        <v>106</v>
      </c>
    </row>
    <row r="16" ht="15" customHeight="1" spans="1:8" x14ac:dyDescent="0.25">
      <c r="A16" s="12" t="s">
        <v>63</v>
      </c>
      <c r="B16" s="17">
        <f>IFERROR(INDEX('Training Plan'!$B$4:$B$9,MATCH($A16,'Training Plan'!$A$4:$A$9,0)),"(unknown program)")</f>
      </c>
      <c r="C16" s="18" t="s">
        <v>77</v>
      </c>
      <c r="D16" s="19" t="s">
        <v>107</v>
      </c>
      <c r="E16" s="20">
        <v>3600</v>
      </c>
      <c r="F16" s="20">
        <v>3500</v>
      </c>
      <c r="G16" s="21">
        <f>F16-E16</f>
      </c>
      <c r="H16" s="19" t="s">
        <v>108</v>
      </c>
    </row>
    <row r="17" ht="15" customHeight="1" spans="1:8" x14ac:dyDescent="0.25">
      <c r="A17" s="12" t="s">
        <v>63</v>
      </c>
      <c r="B17" s="17">
        <f>IFERROR(INDEX('Training Plan'!$B$4:$B$9,MATCH($A17,'Training Plan'!$A$4:$A$9,0)),"(unknown program)")</f>
      </c>
      <c r="C17" s="18" t="s">
        <v>80</v>
      </c>
      <c r="D17" s="19" t="s">
        <v>109</v>
      </c>
      <c r="E17" s="20">
        <v>800</v>
      </c>
      <c r="F17" s="20">
        <v>620</v>
      </c>
      <c r="G17" s="21">
        <f>F17-E17</f>
      </c>
      <c r="H17" s="19" t="s">
        <v>110</v>
      </c>
    </row>
    <row r="18" ht="15" customHeight="1" spans="1:8" x14ac:dyDescent="0.25">
      <c r="A18" s="12" t="s">
        <v>63</v>
      </c>
      <c r="B18" s="17">
        <f>IFERROR(INDEX('Training Plan'!$B$4:$B$9,MATCH($A18,'Training Plan'!$A$4:$A$9,0)),"(unknown program)")</f>
      </c>
      <c r="C18" s="18" t="s">
        <v>111</v>
      </c>
      <c r="D18" s="19" t="s">
        <v>112</v>
      </c>
      <c r="E18" s="20">
        <v>800</v>
      </c>
      <c r="F18" s="20">
        <v>950</v>
      </c>
      <c r="G18" s="21">
        <f>F18-E18</f>
      </c>
      <c r="H18" s="19" t="s">
        <v>113</v>
      </c>
    </row>
    <row r="19" ht="15" customHeight="1" spans="1:8" x14ac:dyDescent="0.25">
      <c r="A19" s="12" t="s">
        <v>66</v>
      </c>
      <c r="B19" s="17">
        <f>IFERROR(INDEX('Training Plan'!$B$4:$B$9,MATCH($A19,'Training Plan'!$A$4:$A$9,0)),"(unknown program)")</f>
      </c>
      <c r="C19" s="18" t="s">
        <v>102</v>
      </c>
      <c r="D19" s="19" t="s">
        <v>114</v>
      </c>
      <c r="E19" s="20">
        <v>3000</v>
      </c>
      <c r="F19" s="20">
        <v>2950</v>
      </c>
      <c r="G19" s="21">
        <f>F19-E19</f>
      </c>
      <c r="H19" s="19" t="s">
        <v>115</v>
      </c>
    </row>
    <row r="20" ht="15" customHeight="1" spans="1:8" x14ac:dyDescent="0.25">
      <c r="A20" s="12" t="s">
        <v>66</v>
      </c>
      <c r="B20" s="17">
        <f>IFERROR(INDEX('Training Plan'!$B$4:$B$9,MATCH($A20,'Training Plan'!$A$4:$A$9,0)),"(unknown program)")</f>
      </c>
      <c r="C20" s="18" t="s">
        <v>116</v>
      </c>
      <c r="D20" s="19" t="s">
        <v>117</v>
      </c>
      <c r="E20" s="20">
        <v>600</v>
      </c>
      <c r="F20" s="20">
        <v>540</v>
      </c>
      <c r="G20" s="21">
        <f>F20-E20</f>
      </c>
      <c r="H20" s="19" t="s">
        <v>118</v>
      </c>
    </row>
  </sheetData>
  <mergeCells count="1">
    <mergeCell ref="A1:H1"/>
  </mergeCells>
  <dataValidations count="4">
    <dataValidation type="list" showErrorMessage="1" errorTitle="Invalid program ID" error="Choose one of: TRN-101, TRN-102, TRN-103, TRN-104, TRN-105, TRN-106" sqref="A10:A20">
      <formula1>"TRN-101,TRN-102,TRN-103,TRN-104,TRN-105,TRN-106"</formula1>
    </dataValidation>
    <dataValidation type="list" showErrorMessage="1" errorTitle="Invalid program ID" error="Choose one of: TRN-101, TRN-102, TRN-103, TRN-104, TRN-105, TRN-106" sqref="A4:A20">
      <formula1>"TRN-101,TRN-102,TRN-103,TRN-104,TRN-105,TRN-106"</formula1>
    </dataValidation>
    <dataValidation type="decimal" allowBlank="1" showErrorMessage="1" errorTitle="Invalid number" error="Enter a number between 0 and 1000000" sqref="E10:F20">
      <formula1>0</formula1>
      <formula2>1000000</formula2>
    </dataValidation>
    <dataValidation type="decimal" allowBlank="1" showErrorMessage="1" errorTitle="Invalid number" error="Enter a number between 0 and 1000000" sqref="E4:F20">
      <formula1>0</formula1>
      <formula2>1000000</formula2>
    </dataValidation>
  </dataValidations>
  <pageMargins left="0.7" right="0.7" top="0.75" bottom="0.75" header="0.3" footer="0.3"/>
  <pageSetup orientation="portrait" horizontalDpi="4294967295" verticalDpi="4294967295" scale="100" fitToWidth="1" fitToHeight="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72"/>
  <sheetViews>
    <sheetView workbookViewId="0">
      <pane ySplit="3" topLeftCell="A4" activePane="bottomLeft" state="frozen"/>
      <selection pane="bottomLeft"/>
    </sheetView>
  </sheetViews>
  <sheetFormatPr defaultRowHeight="15" outlineLevelRow="0" outlineLevelCol="0" x14ac:dyDescent="55"/>
  <cols>
    <col min="1" max="1" width="14" customWidth="1"/>
    <col min="2" max="2" width="30" customWidth="1"/>
    <col min="3" max="3" width="20" customWidth="1"/>
    <col min="4" max="4" width="18" customWidth="1"/>
    <col min="5" max="5" width="12" customWidth="1"/>
    <col min="6" max="6" width="15" customWidth="1"/>
    <col min="7" max="7" width="16" customWidth="1"/>
    <col min="8" max="8" width="15" customWidth="1"/>
  </cols>
  <sheetData>
    <row r="1" ht="30" customHeight="1" spans="1:8" x14ac:dyDescent="0.25">
      <c r="A1" s="2" t="s">
        <v>119</v>
      </c>
      <c r="B1" s="2"/>
      <c r="C1" s="2"/>
      <c r="D1" s="2"/>
      <c r="E1" s="2"/>
      <c r="F1" s="2"/>
      <c r="G1" s="2"/>
      <c r="H1" s="2"/>
    </row>
    <row r="2" spans="2:4" x14ac:dyDescent="0.25">
      <c r="B2" s="2"/>
      <c r="D2" s="2"/>
    </row>
    <row r="3" ht="30" customHeight="1" spans="1:8" x14ac:dyDescent="0.25">
      <c r="A3" s="11" t="s">
        <v>33</v>
      </c>
      <c r="B3" s="11" t="s">
        <v>34</v>
      </c>
      <c r="C3" s="11" t="s">
        <v>120</v>
      </c>
      <c r="D3" s="11" t="s">
        <v>35</v>
      </c>
      <c r="E3" s="11" t="s">
        <v>121</v>
      </c>
      <c r="F3" s="11" t="s">
        <v>122</v>
      </c>
      <c r="G3" s="11" t="s">
        <v>123</v>
      </c>
      <c r="H3" s="11" t="s">
        <v>124</v>
      </c>
    </row>
    <row r="4" spans="1:8" x14ac:dyDescent="0.25">
      <c r="A4" s="12" t="s">
        <v>44</v>
      </c>
      <c r="B4" s="17">
        <f>IFERROR(INDEX('Training Plan'!$B$4:$B$9,MATCH($A4,'Training Plan'!$A$4:$A$9,0)),"(unknown program)")</f>
      </c>
      <c r="C4" s="14" t="s">
        <v>125</v>
      </c>
      <c r="D4" s="13" t="s">
        <v>46</v>
      </c>
      <c r="E4" s="12" t="s">
        <v>48</v>
      </c>
      <c r="F4" s="22">
        <v>8</v>
      </c>
      <c r="G4" s="12" t="s">
        <v>48</v>
      </c>
      <c r="H4" s="23">
        <f>IF(E4="Yes",1,0)</f>
      </c>
    </row>
    <row r="5" spans="1:8" x14ac:dyDescent="0.25">
      <c r="A5" s="12" t="s">
        <v>44</v>
      </c>
      <c r="B5" s="17">
        <f>IFERROR(INDEX('Training Plan'!$B$4:$B$9,MATCH($A5,'Training Plan'!$A$4:$A$9,0)),"(unknown program)")</f>
      </c>
      <c r="C5" s="14" t="s">
        <v>126</v>
      </c>
      <c r="D5" s="13" t="s">
        <v>46</v>
      </c>
      <c r="E5" s="12" t="s">
        <v>48</v>
      </c>
      <c r="F5" s="22">
        <v>8</v>
      </c>
      <c r="G5" s="12" t="s">
        <v>48</v>
      </c>
      <c r="H5" s="23">
        <f>IF(E5="Yes",1,0)</f>
      </c>
    </row>
    <row r="6" spans="1:8" x14ac:dyDescent="0.25">
      <c r="A6" s="12" t="s">
        <v>44</v>
      </c>
      <c r="B6" s="17">
        <f>IFERROR(INDEX('Training Plan'!$B$4:$B$9,MATCH($A6,'Training Plan'!$A$4:$A$9,0)),"(unknown program)")</f>
      </c>
      <c r="C6" s="14" t="s">
        <v>127</v>
      </c>
      <c r="D6" s="13" t="s">
        <v>46</v>
      </c>
      <c r="E6" s="12" t="s">
        <v>48</v>
      </c>
      <c r="F6" s="22">
        <v>8</v>
      </c>
      <c r="G6" s="12" t="s">
        <v>48</v>
      </c>
      <c r="H6" s="23">
        <f>IF(E6="Yes",1,0)</f>
      </c>
    </row>
    <row r="7" spans="1:8" x14ac:dyDescent="0.25">
      <c r="A7" s="12" t="s">
        <v>44</v>
      </c>
      <c r="B7" s="17">
        <f>IFERROR(INDEX('Training Plan'!$B$4:$B$9,MATCH($A7,'Training Plan'!$A$4:$A$9,0)),"(unknown program)")</f>
      </c>
      <c r="C7" s="14" t="s">
        <v>128</v>
      </c>
      <c r="D7" s="13" t="s">
        <v>46</v>
      </c>
      <c r="E7" s="12" t="s">
        <v>48</v>
      </c>
      <c r="F7" s="22">
        <v>8</v>
      </c>
      <c r="G7" s="12" t="s">
        <v>48</v>
      </c>
      <c r="H7" s="23">
        <f>IF(E7="Yes",1,0)</f>
      </c>
    </row>
    <row r="8" spans="1:8" x14ac:dyDescent="0.25">
      <c r="A8" s="12" t="s">
        <v>44</v>
      </c>
      <c r="B8" s="17">
        <f>IFERROR(INDEX('Training Plan'!$B$4:$B$9,MATCH($A8,'Training Plan'!$A$4:$A$9,0)),"(unknown program)")</f>
      </c>
      <c r="C8" s="14" t="s">
        <v>129</v>
      </c>
      <c r="D8" s="13" t="s">
        <v>46</v>
      </c>
      <c r="E8" s="12" t="s">
        <v>48</v>
      </c>
      <c r="F8" s="22">
        <v>8</v>
      </c>
      <c r="G8" s="12" t="s">
        <v>48</v>
      </c>
      <c r="H8" s="23">
        <f>IF(E8="Yes",1,0)</f>
      </c>
    </row>
    <row r="9" spans="1:8" x14ac:dyDescent="0.25">
      <c r="A9" s="12" t="s">
        <v>44</v>
      </c>
      <c r="B9" s="17">
        <f>IFERROR(INDEX('Training Plan'!$B$4:$B$9,MATCH($A9,'Training Plan'!$A$4:$A$9,0)),"(unknown program)")</f>
      </c>
      <c r="C9" s="14" t="s">
        <v>130</v>
      </c>
      <c r="D9" s="13" t="s">
        <v>46</v>
      </c>
      <c r="E9" s="12" t="s">
        <v>48</v>
      </c>
      <c r="F9" s="22">
        <v>8</v>
      </c>
      <c r="G9" s="12" t="s">
        <v>48</v>
      </c>
      <c r="H9" s="23">
        <f>IF(E9="Yes",1,0)</f>
      </c>
    </row>
    <row r="10" spans="1:8" x14ac:dyDescent="0.25">
      <c r="A10" s="12" t="s">
        <v>44</v>
      </c>
      <c r="B10" s="17">
        <f>IFERROR(INDEX('Training Plan'!$B$4:$B$9,MATCH($A10,'Training Plan'!$A$4:$A$9,0)),"(unknown program)")</f>
      </c>
      <c r="C10" s="14" t="s">
        <v>131</v>
      </c>
      <c r="D10" s="13" t="s">
        <v>46</v>
      </c>
      <c r="E10" s="12" t="s">
        <v>48</v>
      </c>
      <c r="F10" s="22">
        <v>8</v>
      </c>
      <c r="G10" s="12" t="s">
        <v>48</v>
      </c>
      <c r="H10" s="23">
        <f>IF(E10="Yes",1,0)</f>
      </c>
    </row>
    <row r="11" spans="1:8" x14ac:dyDescent="0.25">
      <c r="A11" s="12" t="s">
        <v>44</v>
      </c>
      <c r="B11" s="17">
        <f>IFERROR(INDEX('Training Plan'!$B$4:$B$9,MATCH($A11,'Training Plan'!$A$4:$A$9,0)),"(unknown program)")</f>
      </c>
      <c r="C11" s="14" t="s">
        <v>132</v>
      </c>
      <c r="D11" s="13" t="s">
        <v>46</v>
      </c>
      <c r="E11" s="12" t="s">
        <v>48</v>
      </c>
      <c r="F11" s="22">
        <v>8</v>
      </c>
      <c r="G11" s="12" t="s">
        <v>48</v>
      </c>
      <c r="H11" s="23">
        <f>IF(E11="Yes",1,0)</f>
      </c>
    </row>
    <row r="12" spans="1:8" x14ac:dyDescent="0.25">
      <c r="A12" s="12" t="s">
        <v>44</v>
      </c>
      <c r="B12" s="17">
        <f>IFERROR(INDEX('Training Plan'!$B$4:$B$9,MATCH($A12,'Training Plan'!$A$4:$A$9,0)),"(unknown program)")</f>
      </c>
      <c r="C12" s="14" t="s">
        <v>133</v>
      </c>
      <c r="D12" s="13" t="s">
        <v>46</v>
      </c>
      <c r="E12" s="12" t="s">
        <v>48</v>
      </c>
      <c r="F12" s="22">
        <v>8</v>
      </c>
      <c r="G12" s="12" t="s">
        <v>48</v>
      </c>
      <c r="H12" s="23">
        <f>IF(E12="Yes",1,0)</f>
      </c>
    </row>
    <row r="13" spans="1:8" x14ac:dyDescent="0.25">
      <c r="A13" s="12" t="s">
        <v>44</v>
      </c>
      <c r="B13" s="17">
        <f>IFERROR(INDEX('Training Plan'!$B$4:$B$9,MATCH($A13,'Training Plan'!$A$4:$A$9,0)),"(unknown program)")</f>
      </c>
      <c r="C13" s="14" t="s">
        <v>134</v>
      </c>
      <c r="D13" s="13" t="s">
        <v>46</v>
      </c>
      <c r="E13" s="12" t="s">
        <v>62</v>
      </c>
      <c r="F13" s="22">
        <v>0</v>
      </c>
      <c r="G13" s="12" t="s">
        <v>62</v>
      </c>
      <c r="H13" s="23">
        <f>IF(E13="Yes",1,0)</f>
      </c>
    </row>
    <row r="14" spans="1:8" x14ac:dyDescent="0.25">
      <c r="A14" s="12" t="s">
        <v>50</v>
      </c>
      <c r="B14" s="17">
        <f>IFERROR(INDEX('Training Plan'!$B$4:$B$9,MATCH($A14,'Training Plan'!$A$4:$A$9,0)),"(unknown program)")</f>
      </c>
      <c r="C14" s="14" t="s">
        <v>135</v>
      </c>
      <c r="D14" s="13" t="s">
        <v>52</v>
      </c>
      <c r="E14" s="12" t="s">
        <v>48</v>
      </c>
      <c r="F14" s="22">
        <v>4</v>
      </c>
      <c r="G14" s="12" t="s">
        <v>48</v>
      </c>
      <c r="H14" s="23">
        <f>IF(E14="Yes",1,0)</f>
      </c>
    </row>
    <row r="15" spans="1:8" x14ac:dyDescent="0.25">
      <c r="A15" s="12" t="s">
        <v>50</v>
      </c>
      <c r="B15" s="17">
        <f>IFERROR(INDEX('Training Plan'!$B$4:$B$9,MATCH($A15,'Training Plan'!$A$4:$A$9,0)),"(unknown program)")</f>
      </c>
      <c r="C15" s="14" t="s">
        <v>136</v>
      </c>
      <c r="D15" s="13" t="s">
        <v>52</v>
      </c>
      <c r="E15" s="12" t="s">
        <v>48</v>
      </c>
      <c r="F15" s="22">
        <v>4</v>
      </c>
      <c r="G15" s="12" t="s">
        <v>48</v>
      </c>
      <c r="H15" s="23">
        <f>IF(E15="Yes",1,0)</f>
      </c>
    </row>
    <row r="16" spans="1:8" x14ac:dyDescent="0.25">
      <c r="A16" s="12" t="s">
        <v>50</v>
      </c>
      <c r="B16" s="17">
        <f>IFERROR(INDEX('Training Plan'!$B$4:$B$9,MATCH($A16,'Training Plan'!$A$4:$A$9,0)),"(unknown program)")</f>
      </c>
      <c r="C16" s="14" t="s">
        <v>137</v>
      </c>
      <c r="D16" s="13" t="s">
        <v>52</v>
      </c>
      <c r="E16" s="12" t="s">
        <v>48</v>
      </c>
      <c r="F16" s="22">
        <v>4</v>
      </c>
      <c r="G16" s="12" t="s">
        <v>48</v>
      </c>
      <c r="H16" s="23">
        <f>IF(E16="Yes",1,0)</f>
      </c>
    </row>
    <row r="17" spans="1:8" x14ac:dyDescent="0.25">
      <c r="A17" s="12" t="s">
        <v>50</v>
      </c>
      <c r="B17" s="17">
        <f>IFERROR(INDEX('Training Plan'!$B$4:$B$9,MATCH($A17,'Training Plan'!$A$4:$A$9,0)),"(unknown program)")</f>
      </c>
      <c r="C17" s="14" t="s">
        <v>138</v>
      </c>
      <c r="D17" s="13" t="s">
        <v>52</v>
      </c>
      <c r="E17" s="12" t="s">
        <v>48</v>
      </c>
      <c r="F17" s="22">
        <v>4</v>
      </c>
      <c r="G17" s="12" t="s">
        <v>48</v>
      </c>
      <c r="H17" s="23">
        <f>IF(E17="Yes",1,0)</f>
      </c>
    </row>
    <row r="18" spans="1:8" x14ac:dyDescent="0.25">
      <c r="A18" s="12" t="s">
        <v>50</v>
      </c>
      <c r="B18" s="17">
        <f>IFERROR(INDEX('Training Plan'!$B$4:$B$9,MATCH($A18,'Training Plan'!$A$4:$A$9,0)),"(unknown program)")</f>
      </c>
      <c r="C18" s="14" t="s">
        <v>139</v>
      </c>
      <c r="D18" s="13" t="s">
        <v>52</v>
      </c>
      <c r="E18" s="12" t="s">
        <v>48</v>
      </c>
      <c r="F18" s="22">
        <v>4</v>
      </c>
      <c r="G18" s="12" t="s">
        <v>48</v>
      </c>
      <c r="H18" s="23">
        <f>IF(E18="Yes",1,0)</f>
      </c>
    </row>
    <row r="19" spans="1:8" x14ac:dyDescent="0.25">
      <c r="A19" s="12" t="s">
        <v>50</v>
      </c>
      <c r="B19" s="17">
        <f>IFERROR(INDEX('Training Plan'!$B$4:$B$9,MATCH($A19,'Training Plan'!$A$4:$A$9,0)),"(unknown program)")</f>
      </c>
      <c r="C19" s="14" t="s">
        <v>140</v>
      </c>
      <c r="D19" s="13" t="s">
        <v>52</v>
      </c>
      <c r="E19" s="12" t="s">
        <v>48</v>
      </c>
      <c r="F19" s="22">
        <v>4</v>
      </c>
      <c r="G19" s="12" t="s">
        <v>48</v>
      </c>
      <c r="H19" s="23">
        <f>IF(E19="Yes",1,0)</f>
      </c>
    </row>
    <row r="20" spans="1:8" x14ac:dyDescent="0.25">
      <c r="A20" s="12" t="s">
        <v>50</v>
      </c>
      <c r="B20" s="17">
        <f>IFERROR(INDEX('Training Plan'!$B$4:$B$9,MATCH($A20,'Training Plan'!$A$4:$A$9,0)),"(unknown program)")</f>
      </c>
      <c r="C20" s="14" t="s">
        <v>141</v>
      </c>
      <c r="D20" s="13" t="s">
        <v>52</v>
      </c>
      <c r="E20" s="12" t="s">
        <v>48</v>
      </c>
      <c r="F20" s="22">
        <v>4</v>
      </c>
      <c r="G20" s="12" t="s">
        <v>48</v>
      </c>
      <c r="H20" s="23">
        <f>IF(E20="Yes",1,0)</f>
      </c>
    </row>
    <row r="21" spans="1:8" x14ac:dyDescent="0.25">
      <c r="A21" s="12" t="s">
        <v>50</v>
      </c>
      <c r="B21" s="17">
        <f>IFERROR(INDEX('Training Plan'!$B$4:$B$9,MATCH($A21,'Training Plan'!$A$4:$A$9,0)),"(unknown program)")</f>
      </c>
      <c r="C21" s="14" t="s">
        <v>142</v>
      </c>
      <c r="D21" s="13" t="s">
        <v>52</v>
      </c>
      <c r="E21" s="12" t="s">
        <v>48</v>
      </c>
      <c r="F21" s="22">
        <v>4</v>
      </c>
      <c r="G21" s="12" t="s">
        <v>48</v>
      </c>
      <c r="H21" s="23">
        <f>IF(E21="Yes",1,0)</f>
      </c>
    </row>
    <row r="22" spans="1:8" x14ac:dyDescent="0.25">
      <c r="A22" s="12" t="s">
        <v>50</v>
      </c>
      <c r="B22" s="17">
        <f>IFERROR(INDEX('Training Plan'!$B$4:$B$9,MATCH($A22,'Training Plan'!$A$4:$A$9,0)),"(unknown program)")</f>
      </c>
      <c r="C22" s="14" t="s">
        <v>143</v>
      </c>
      <c r="D22" s="13" t="s">
        <v>52</v>
      </c>
      <c r="E22" s="12" t="s">
        <v>48</v>
      </c>
      <c r="F22" s="22">
        <v>4</v>
      </c>
      <c r="G22" s="12" t="s">
        <v>48</v>
      </c>
      <c r="H22" s="23">
        <f>IF(E22="Yes",1,0)</f>
      </c>
    </row>
    <row r="23" spans="1:8" x14ac:dyDescent="0.25">
      <c r="A23" s="12" t="s">
        <v>50</v>
      </c>
      <c r="B23" s="17">
        <f>IFERROR(INDEX('Training Plan'!$B$4:$B$9,MATCH($A23,'Training Plan'!$A$4:$A$9,0)),"(unknown program)")</f>
      </c>
      <c r="C23" s="14" t="s">
        <v>144</v>
      </c>
      <c r="D23" s="13" t="s">
        <v>52</v>
      </c>
      <c r="E23" s="12" t="s">
        <v>48</v>
      </c>
      <c r="F23" s="22">
        <v>4</v>
      </c>
      <c r="G23" s="12" t="s">
        <v>48</v>
      </c>
      <c r="H23" s="23">
        <f>IF(E23="Yes",1,0)</f>
      </c>
    </row>
    <row r="24" spans="1:8" x14ac:dyDescent="0.25">
      <c r="A24" s="12" t="s">
        <v>50</v>
      </c>
      <c r="B24" s="17">
        <f>IFERROR(INDEX('Training Plan'!$B$4:$B$9,MATCH($A24,'Training Plan'!$A$4:$A$9,0)),"(unknown program)")</f>
      </c>
      <c r="C24" s="14" t="s">
        <v>145</v>
      </c>
      <c r="D24" s="13" t="s">
        <v>52</v>
      </c>
      <c r="E24" s="12" t="s">
        <v>48</v>
      </c>
      <c r="F24" s="22">
        <v>4</v>
      </c>
      <c r="G24" s="12" t="s">
        <v>48</v>
      </c>
      <c r="H24" s="23">
        <f>IF(E24="Yes",1,0)</f>
      </c>
    </row>
    <row r="25" spans="1:8" x14ac:dyDescent="0.25">
      <c r="A25" s="12" t="s">
        <v>50</v>
      </c>
      <c r="B25" s="17">
        <f>IFERROR(INDEX('Training Plan'!$B$4:$B$9,MATCH($A25,'Training Plan'!$A$4:$A$9,0)),"(unknown program)")</f>
      </c>
      <c r="C25" s="14" t="s">
        <v>146</v>
      </c>
      <c r="D25" s="13" t="s">
        <v>52</v>
      </c>
      <c r="E25" s="12" t="s">
        <v>48</v>
      </c>
      <c r="F25" s="22">
        <v>4</v>
      </c>
      <c r="G25" s="12" t="s">
        <v>48</v>
      </c>
      <c r="H25" s="23">
        <f>IF(E25="Yes",1,0)</f>
      </c>
    </row>
    <row r="26" spans="1:8" x14ac:dyDescent="0.25">
      <c r="A26" s="12" t="s">
        <v>50</v>
      </c>
      <c r="B26" s="17">
        <f>IFERROR(INDEX('Training Plan'!$B$4:$B$9,MATCH($A26,'Training Plan'!$A$4:$A$9,0)),"(unknown program)")</f>
      </c>
      <c r="C26" s="14" t="s">
        <v>147</v>
      </c>
      <c r="D26" s="13" t="s">
        <v>52</v>
      </c>
      <c r="E26" s="12" t="s">
        <v>48</v>
      </c>
      <c r="F26" s="22">
        <v>4</v>
      </c>
      <c r="G26" s="12" t="s">
        <v>48</v>
      </c>
      <c r="H26" s="23">
        <f>IF(E26="Yes",1,0)</f>
      </c>
    </row>
    <row r="27" spans="1:8" x14ac:dyDescent="0.25">
      <c r="A27" s="12" t="s">
        <v>50</v>
      </c>
      <c r="B27" s="17">
        <f>IFERROR(INDEX('Training Plan'!$B$4:$B$9,MATCH($A27,'Training Plan'!$A$4:$A$9,0)),"(unknown program)")</f>
      </c>
      <c r="C27" s="14" t="s">
        <v>148</v>
      </c>
      <c r="D27" s="13" t="s">
        <v>52</v>
      </c>
      <c r="E27" s="12" t="s">
        <v>62</v>
      </c>
      <c r="F27" s="22">
        <v>0</v>
      </c>
      <c r="G27" s="12" t="s">
        <v>62</v>
      </c>
      <c r="H27" s="23">
        <f>IF(E27="Yes",1,0)</f>
      </c>
    </row>
    <row r="28" spans="1:8" x14ac:dyDescent="0.25">
      <c r="A28" s="12" t="s">
        <v>54</v>
      </c>
      <c r="B28" s="17">
        <f>IFERROR(INDEX('Training Plan'!$B$4:$B$9,MATCH($A28,'Training Plan'!$A$4:$A$9,0)),"(unknown program)")</f>
      </c>
      <c r="C28" s="14" t="s">
        <v>149</v>
      </c>
      <c r="D28" s="13" t="s">
        <v>56</v>
      </c>
      <c r="E28" s="12" t="s">
        <v>48</v>
      </c>
      <c r="F28" s="22">
        <v>6</v>
      </c>
      <c r="G28" s="12" t="s">
        <v>48</v>
      </c>
      <c r="H28" s="23">
        <f>IF(E28="Yes",1,0)</f>
      </c>
    </row>
    <row r="29" spans="1:8" x14ac:dyDescent="0.25">
      <c r="A29" s="12" t="s">
        <v>54</v>
      </c>
      <c r="B29" s="17">
        <f>IFERROR(INDEX('Training Plan'!$B$4:$B$9,MATCH($A29,'Training Plan'!$A$4:$A$9,0)),"(unknown program)")</f>
      </c>
      <c r="C29" s="14" t="s">
        <v>150</v>
      </c>
      <c r="D29" s="13" t="s">
        <v>56</v>
      </c>
      <c r="E29" s="12" t="s">
        <v>48</v>
      </c>
      <c r="F29" s="22">
        <v>6</v>
      </c>
      <c r="G29" s="12" t="s">
        <v>48</v>
      </c>
      <c r="H29" s="23">
        <f>IF(E29="Yes",1,0)</f>
      </c>
    </row>
    <row r="30" spans="1:8" x14ac:dyDescent="0.25">
      <c r="A30" s="12" t="s">
        <v>54</v>
      </c>
      <c r="B30" s="17">
        <f>IFERROR(INDEX('Training Plan'!$B$4:$B$9,MATCH($A30,'Training Plan'!$A$4:$A$9,0)),"(unknown program)")</f>
      </c>
      <c r="C30" s="14" t="s">
        <v>151</v>
      </c>
      <c r="D30" s="13" t="s">
        <v>56</v>
      </c>
      <c r="E30" s="12" t="s">
        <v>48</v>
      </c>
      <c r="F30" s="22">
        <v>6</v>
      </c>
      <c r="G30" s="12" t="s">
        <v>48</v>
      </c>
      <c r="H30" s="23">
        <f>IF(E30="Yes",1,0)</f>
      </c>
    </row>
    <row r="31" spans="1:8" x14ac:dyDescent="0.25">
      <c r="A31" s="12" t="s">
        <v>54</v>
      </c>
      <c r="B31" s="17">
        <f>IFERROR(INDEX('Training Plan'!$B$4:$B$9,MATCH($A31,'Training Plan'!$A$4:$A$9,0)),"(unknown program)")</f>
      </c>
      <c r="C31" s="14" t="s">
        <v>152</v>
      </c>
      <c r="D31" s="13" t="s">
        <v>56</v>
      </c>
      <c r="E31" s="12" t="s">
        <v>48</v>
      </c>
      <c r="F31" s="22">
        <v>6</v>
      </c>
      <c r="G31" s="12" t="s">
        <v>48</v>
      </c>
      <c r="H31" s="23">
        <f>IF(E31="Yes",1,0)</f>
      </c>
    </row>
    <row r="32" spans="1:8" x14ac:dyDescent="0.25">
      <c r="A32" s="12" t="s">
        <v>54</v>
      </c>
      <c r="B32" s="17">
        <f>IFERROR(INDEX('Training Plan'!$B$4:$B$9,MATCH($A32,'Training Plan'!$A$4:$A$9,0)),"(unknown program)")</f>
      </c>
      <c r="C32" s="14" t="s">
        <v>153</v>
      </c>
      <c r="D32" s="13" t="s">
        <v>56</v>
      </c>
      <c r="E32" s="12" t="s">
        <v>48</v>
      </c>
      <c r="F32" s="22">
        <v>6</v>
      </c>
      <c r="G32" s="12" t="s">
        <v>48</v>
      </c>
      <c r="H32" s="23">
        <f>IF(E32="Yes",1,0)</f>
      </c>
    </row>
    <row r="33" spans="1:8" x14ac:dyDescent="0.25">
      <c r="A33" s="12" t="s">
        <v>54</v>
      </c>
      <c r="B33" s="17">
        <f>IFERROR(INDEX('Training Plan'!$B$4:$B$9,MATCH($A33,'Training Plan'!$A$4:$A$9,0)),"(unknown program)")</f>
      </c>
      <c r="C33" s="14" t="s">
        <v>154</v>
      </c>
      <c r="D33" s="13" t="s">
        <v>56</v>
      </c>
      <c r="E33" s="12" t="s">
        <v>48</v>
      </c>
      <c r="F33" s="22">
        <v>6</v>
      </c>
      <c r="G33" s="12" t="s">
        <v>48</v>
      </c>
      <c r="H33" s="23">
        <f>IF(E33="Yes",1,0)</f>
      </c>
    </row>
    <row r="34" spans="1:8" x14ac:dyDescent="0.25">
      <c r="A34" s="12" t="s">
        <v>54</v>
      </c>
      <c r="B34" s="17">
        <f>IFERROR(INDEX('Training Plan'!$B$4:$B$9,MATCH($A34,'Training Plan'!$A$4:$A$9,0)),"(unknown program)")</f>
      </c>
      <c r="C34" s="14" t="s">
        <v>155</v>
      </c>
      <c r="D34" s="13" t="s">
        <v>56</v>
      </c>
      <c r="E34" s="12" t="s">
        <v>62</v>
      </c>
      <c r="F34" s="22">
        <v>0</v>
      </c>
      <c r="G34" s="12" t="s">
        <v>62</v>
      </c>
      <c r="H34" s="23">
        <f>IF(E34="Yes",1,0)</f>
      </c>
    </row>
    <row r="35" spans="1:8" x14ac:dyDescent="0.25">
      <c r="A35" s="12" t="s">
        <v>54</v>
      </c>
      <c r="B35" s="17">
        <f>IFERROR(INDEX('Training Plan'!$B$4:$B$9,MATCH($A35,'Training Plan'!$A$4:$A$9,0)),"(unknown program)")</f>
      </c>
      <c r="C35" s="14" t="s">
        <v>156</v>
      </c>
      <c r="D35" s="13" t="s">
        <v>56</v>
      </c>
      <c r="E35" s="12" t="s">
        <v>62</v>
      </c>
      <c r="F35" s="22">
        <v>0</v>
      </c>
      <c r="G35" s="12" t="s">
        <v>62</v>
      </c>
      <c r="H35" s="23">
        <f>IF(E35="Yes",1,0)</f>
      </c>
    </row>
    <row r="36" spans="1:8" x14ac:dyDescent="0.25">
      <c r="A36" s="12" t="s">
        <v>58</v>
      </c>
      <c r="B36" s="17">
        <f>IFERROR(INDEX('Training Plan'!$B$4:$B$9,MATCH($A36,'Training Plan'!$A$4:$A$9,0)),"(unknown program)")</f>
      </c>
      <c r="C36" s="14" t="s">
        <v>157</v>
      </c>
      <c r="D36" s="13" t="s">
        <v>60</v>
      </c>
      <c r="E36" s="12" t="s">
        <v>48</v>
      </c>
      <c r="F36" s="22">
        <v>12</v>
      </c>
      <c r="G36" s="12" t="s">
        <v>48</v>
      </c>
      <c r="H36" s="23">
        <f>IF(E36="Yes",1,0)</f>
      </c>
    </row>
    <row r="37" spans="1:8" x14ac:dyDescent="0.25">
      <c r="A37" s="12" t="s">
        <v>58</v>
      </c>
      <c r="B37" s="17">
        <f>IFERROR(INDEX('Training Plan'!$B$4:$B$9,MATCH($A37,'Training Plan'!$A$4:$A$9,0)),"(unknown program)")</f>
      </c>
      <c r="C37" s="14" t="s">
        <v>158</v>
      </c>
      <c r="D37" s="13" t="s">
        <v>60</v>
      </c>
      <c r="E37" s="12" t="s">
        <v>48</v>
      </c>
      <c r="F37" s="22">
        <v>12</v>
      </c>
      <c r="G37" s="12" t="s">
        <v>48</v>
      </c>
      <c r="H37" s="23">
        <f>IF(E37="Yes",1,0)</f>
      </c>
    </row>
    <row r="38" spans="1:8" x14ac:dyDescent="0.25">
      <c r="A38" s="12" t="s">
        <v>58</v>
      </c>
      <c r="B38" s="17">
        <f>IFERROR(INDEX('Training Plan'!$B$4:$B$9,MATCH($A38,'Training Plan'!$A$4:$A$9,0)),"(unknown program)")</f>
      </c>
      <c r="C38" s="14" t="s">
        <v>159</v>
      </c>
      <c r="D38" s="13" t="s">
        <v>60</v>
      </c>
      <c r="E38" s="12" t="s">
        <v>48</v>
      </c>
      <c r="F38" s="22">
        <v>12</v>
      </c>
      <c r="G38" s="12" t="s">
        <v>48</v>
      </c>
      <c r="H38" s="23">
        <f>IF(E38="Yes",1,0)</f>
      </c>
    </row>
    <row r="39" spans="1:8" x14ac:dyDescent="0.25">
      <c r="A39" s="12" t="s">
        <v>58</v>
      </c>
      <c r="B39" s="17">
        <f>IFERROR(INDEX('Training Plan'!$B$4:$B$9,MATCH($A39,'Training Plan'!$A$4:$A$9,0)),"(unknown program)")</f>
      </c>
      <c r="C39" s="14" t="s">
        <v>160</v>
      </c>
      <c r="D39" s="13" t="s">
        <v>60</v>
      </c>
      <c r="E39" s="12" t="s">
        <v>48</v>
      </c>
      <c r="F39" s="22">
        <v>12</v>
      </c>
      <c r="G39" s="12" t="s">
        <v>48</v>
      </c>
      <c r="H39" s="23">
        <f>IF(E39="Yes",1,0)</f>
      </c>
    </row>
    <row r="40" spans="1:8" x14ac:dyDescent="0.25">
      <c r="A40" s="12" t="s">
        <v>58</v>
      </c>
      <c r="B40" s="17">
        <f>IFERROR(INDEX('Training Plan'!$B$4:$B$9,MATCH($A40,'Training Plan'!$A$4:$A$9,0)),"(unknown program)")</f>
      </c>
      <c r="C40" s="14" t="s">
        <v>161</v>
      </c>
      <c r="D40" s="13" t="s">
        <v>60</v>
      </c>
      <c r="E40" s="12" t="s">
        <v>48</v>
      </c>
      <c r="F40" s="22">
        <v>12</v>
      </c>
      <c r="G40" s="12" t="s">
        <v>48</v>
      </c>
      <c r="H40" s="23">
        <f>IF(E40="Yes",1,0)</f>
      </c>
    </row>
    <row r="41" spans="1:8" x14ac:dyDescent="0.25">
      <c r="A41" s="12" t="s">
        <v>58</v>
      </c>
      <c r="B41" s="17">
        <f>IFERROR(INDEX('Training Plan'!$B$4:$B$9,MATCH($A41,'Training Plan'!$A$4:$A$9,0)),"(unknown program)")</f>
      </c>
      <c r="C41" s="14" t="s">
        <v>162</v>
      </c>
      <c r="D41" s="13" t="s">
        <v>60</v>
      </c>
      <c r="E41" s="12" t="s">
        <v>62</v>
      </c>
      <c r="F41" s="22">
        <v>0</v>
      </c>
      <c r="G41" s="12" t="s">
        <v>62</v>
      </c>
      <c r="H41" s="23">
        <f>IF(E41="Yes",1,0)</f>
      </c>
    </row>
    <row r="42" spans="1:8" x14ac:dyDescent="0.25">
      <c r="A42" s="12" t="s">
        <v>63</v>
      </c>
      <c r="B42" s="17">
        <f>IFERROR(INDEX('Training Plan'!$B$4:$B$9,MATCH($A42,'Training Plan'!$A$4:$A$9,0)),"(unknown program)")</f>
      </c>
      <c r="C42" s="14" t="s">
        <v>163</v>
      </c>
      <c r="D42" s="13" t="s">
        <v>65</v>
      </c>
      <c r="E42" s="12" t="s">
        <v>48</v>
      </c>
      <c r="F42" s="22">
        <v>6</v>
      </c>
      <c r="G42" s="12" t="s">
        <v>48</v>
      </c>
      <c r="H42" s="23">
        <f>IF(E42="Yes",1,0)</f>
      </c>
    </row>
    <row r="43" spans="1:8" x14ac:dyDescent="0.25">
      <c r="A43" s="12" t="s">
        <v>63</v>
      </c>
      <c r="B43" s="17">
        <f>IFERROR(INDEX('Training Plan'!$B$4:$B$9,MATCH($A43,'Training Plan'!$A$4:$A$9,0)),"(unknown program)")</f>
      </c>
      <c r="C43" s="14" t="s">
        <v>164</v>
      </c>
      <c r="D43" s="13" t="s">
        <v>65</v>
      </c>
      <c r="E43" s="12" t="s">
        <v>48</v>
      </c>
      <c r="F43" s="22">
        <v>6</v>
      </c>
      <c r="G43" s="12" t="s">
        <v>48</v>
      </c>
      <c r="H43" s="23">
        <f>IF(E43="Yes",1,0)</f>
      </c>
    </row>
    <row r="44" spans="1:8" x14ac:dyDescent="0.25">
      <c r="A44" s="12" t="s">
        <v>63</v>
      </c>
      <c r="B44" s="17">
        <f>IFERROR(INDEX('Training Plan'!$B$4:$B$9,MATCH($A44,'Training Plan'!$A$4:$A$9,0)),"(unknown program)")</f>
      </c>
      <c r="C44" s="14" t="s">
        <v>165</v>
      </c>
      <c r="D44" s="13" t="s">
        <v>65</v>
      </c>
      <c r="E44" s="12" t="s">
        <v>48</v>
      </c>
      <c r="F44" s="22">
        <v>6</v>
      </c>
      <c r="G44" s="12" t="s">
        <v>48</v>
      </c>
      <c r="H44" s="23">
        <f>IF(E44="Yes",1,0)</f>
      </c>
    </row>
    <row r="45" spans="1:8" x14ac:dyDescent="0.25">
      <c r="A45" s="12" t="s">
        <v>63</v>
      </c>
      <c r="B45" s="17">
        <f>IFERROR(INDEX('Training Plan'!$B$4:$B$9,MATCH($A45,'Training Plan'!$A$4:$A$9,0)),"(unknown program)")</f>
      </c>
      <c r="C45" s="14" t="s">
        <v>166</v>
      </c>
      <c r="D45" s="13" t="s">
        <v>65</v>
      </c>
      <c r="E45" s="12" t="s">
        <v>48</v>
      </c>
      <c r="F45" s="22">
        <v>6</v>
      </c>
      <c r="G45" s="12" t="s">
        <v>48</v>
      </c>
      <c r="H45" s="23">
        <f>IF(E45="Yes",1,0)</f>
      </c>
    </row>
    <row r="46" spans="1:8" x14ac:dyDescent="0.25">
      <c r="A46" s="12" t="s">
        <v>63</v>
      </c>
      <c r="B46" s="17">
        <f>IFERROR(INDEX('Training Plan'!$B$4:$B$9,MATCH($A46,'Training Plan'!$A$4:$A$9,0)),"(unknown program)")</f>
      </c>
      <c r="C46" s="14" t="s">
        <v>167</v>
      </c>
      <c r="D46" s="13" t="s">
        <v>65</v>
      </c>
      <c r="E46" s="12" t="s">
        <v>48</v>
      </c>
      <c r="F46" s="22">
        <v>6</v>
      </c>
      <c r="G46" s="12" t="s">
        <v>48</v>
      </c>
      <c r="H46" s="23">
        <f>IF(E46="Yes",1,0)</f>
      </c>
    </row>
    <row r="47" spans="1:8" x14ac:dyDescent="0.25">
      <c r="A47" s="12" t="s">
        <v>63</v>
      </c>
      <c r="B47" s="17">
        <f>IFERROR(INDEX('Training Plan'!$B$4:$B$9,MATCH($A47,'Training Plan'!$A$4:$A$9,0)),"(unknown program)")</f>
      </c>
      <c r="C47" s="14" t="s">
        <v>168</v>
      </c>
      <c r="D47" s="13" t="s">
        <v>65</v>
      </c>
      <c r="E47" s="12" t="s">
        <v>48</v>
      </c>
      <c r="F47" s="22">
        <v>6</v>
      </c>
      <c r="G47" s="12" t="s">
        <v>48</v>
      </c>
      <c r="H47" s="23">
        <f>IF(E47="Yes",1,0)</f>
      </c>
    </row>
    <row r="48" spans="1:8" x14ac:dyDescent="0.25">
      <c r="A48" s="12" t="s">
        <v>63</v>
      </c>
      <c r="B48" s="17">
        <f>IFERROR(INDEX('Training Plan'!$B$4:$B$9,MATCH($A48,'Training Plan'!$A$4:$A$9,0)),"(unknown program)")</f>
      </c>
      <c r="C48" s="14" t="s">
        <v>169</v>
      </c>
      <c r="D48" s="13" t="s">
        <v>65</v>
      </c>
      <c r="E48" s="12" t="s">
        <v>48</v>
      </c>
      <c r="F48" s="22">
        <v>6</v>
      </c>
      <c r="G48" s="12" t="s">
        <v>48</v>
      </c>
      <c r="H48" s="23">
        <f>IF(E48="Yes",1,0)</f>
      </c>
    </row>
    <row r="49" spans="1:8" x14ac:dyDescent="0.25">
      <c r="A49" s="12" t="s">
        <v>66</v>
      </c>
      <c r="B49" s="17">
        <f>IFERROR(INDEX('Training Plan'!$B$4:$B$9,MATCH($A49,'Training Plan'!$A$4:$A$9,0)),"(unknown program)")</f>
      </c>
      <c r="C49" s="14" t="s">
        <v>170</v>
      </c>
      <c r="D49" s="13" t="s">
        <v>60</v>
      </c>
      <c r="E49" s="12" t="s">
        <v>48</v>
      </c>
      <c r="F49" s="22">
        <v>1</v>
      </c>
      <c r="G49" s="12" t="s">
        <v>48</v>
      </c>
      <c r="H49" s="23">
        <f>IF(E49="Yes",1,0)</f>
      </c>
    </row>
    <row r="50" spans="1:8" x14ac:dyDescent="0.25">
      <c r="A50" s="12" t="s">
        <v>66</v>
      </c>
      <c r="B50" s="17">
        <f>IFERROR(INDEX('Training Plan'!$B$4:$B$9,MATCH($A50,'Training Plan'!$A$4:$A$9,0)),"(unknown program)")</f>
      </c>
      <c r="C50" s="14" t="s">
        <v>171</v>
      </c>
      <c r="D50" s="13" t="s">
        <v>60</v>
      </c>
      <c r="E50" s="12" t="s">
        <v>48</v>
      </c>
      <c r="F50" s="22">
        <v>1</v>
      </c>
      <c r="G50" s="12" t="s">
        <v>48</v>
      </c>
      <c r="H50" s="23">
        <f>IF(E50="Yes",1,0)</f>
      </c>
    </row>
    <row r="51" spans="1:8" x14ac:dyDescent="0.25">
      <c r="A51" s="12" t="s">
        <v>66</v>
      </c>
      <c r="B51" s="17">
        <f>IFERROR(INDEX('Training Plan'!$B$4:$B$9,MATCH($A51,'Training Plan'!$A$4:$A$9,0)),"(unknown program)")</f>
      </c>
      <c r="C51" s="14" t="s">
        <v>172</v>
      </c>
      <c r="D51" s="13" t="s">
        <v>60</v>
      </c>
      <c r="E51" s="12" t="s">
        <v>48</v>
      </c>
      <c r="F51" s="22">
        <v>1</v>
      </c>
      <c r="G51" s="12" t="s">
        <v>48</v>
      </c>
      <c r="H51" s="23">
        <f>IF(E51="Yes",1,0)</f>
      </c>
    </row>
    <row r="52" spans="1:8" x14ac:dyDescent="0.25">
      <c r="A52" s="12" t="s">
        <v>66</v>
      </c>
      <c r="B52" s="17">
        <f>IFERROR(INDEX('Training Plan'!$B$4:$B$9,MATCH($A52,'Training Plan'!$A$4:$A$9,0)),"(unknown program)")</f>
      </c>
      <c r="C52" s="14" t="s">
        <v>173</v>
      </c>
      <c r="D52" s="13" t="s">
        <v>60</v>
      </c>
      <c r="E52" s="12" t="s">
        <v>48</v>
      </c>
      <c r="F52" s="22">
        <v>1</v>
      </c>
      <c r="G52" s="12" t="s">
        <v>48</v>
      </c>
      <c r="H52" s="23">
        <f>IF(E52="Yes",1,0)</f>
      </c>
    </row>
    <row r="53" spans="1:8" x14ac:dyDescent="0.25">
      <c r="A53" s="12" t="s">
        <v>66</v>
      </c>
      <c r="B53" s="17">
        <f>IFERROR(INDEX('Training Plan'!$B$4:$B$9,MATCH($A53,'Training Plan'!$A$4:$A$9,0)),"(unknown program)")</f>
      </c>
      <c r="C53" s="14" t="s">
        <v>174</v>
      </c>
      <c r="D53" s="13" t="s">
        <v>60</v>
      </c>
      <c r="E53" s="12" t="s">
        <v>48</v>
      </c>
      <c r="F53" s="22">
        <v>1</v>
      </c>
      <c r="G53" s="12" t="s">
        <v>48</v>
      </c>
      <c r="H53" s="23">
        <f>IF(E53="Yes",1,0)</f>
      </c>
    </row>
    <row r="54" spans="1:8" x14ac:dyDescent="0.25">
      <c r="A54" s="12" t="s">
        <v>66</v>
      </c>
      <c r="B54" s="17">
        <f>IFERROR(INDEX('Training Plan'!$B$4:$B$9,MATCH($A54,'Training Plan'!$A$4:$A$9,0)),"(unknown program)")</f>
      </c>
      <c r="C54" s="14" t="s">
        <v>175</v>
      </c>
      <c r="D54" s="13" t="s">
        <v>60</v>
      </c>
      <c r="E54" s="12" t="s">
        <v>48</v>
      </c>
      <c r="F54" s="22">
        <v>1</v>
      </c>
      <c r="G54" s="12" t="s">
        <v>48</v>
      </c>
      <c r="H54" s="23">
        <f>IF(E54="Yes",1,0)</f>
      </c>
    </row>
    <row r="55" spans="1:8" x14ac:dyDescent="0.25">
      <c r="A55" s="12" t="s">
        <v>66</v>
      </c>
      <c r="B55" s="17">
        <f>IFERROR(INDEX('Training Plan'!$B$4:$B$9,MATCH($A55,'Training Plan'!$A$4:$A$9,0)),"(unknown program)")</f>
      </c>
      <c r="C55" s="14" t="s">
        <v>176</v>
      </c>
      <c r="D55" s="13" t="s">
        <v>60</v>
      </c>
      <c r="E55" s="12" t="s">
        <v>48</v>
      </c>
      <c r="F55" s="22">
        <v>1</v>
      </c>
      <c r="G55" s="12" t="s">
        <v>48</v>
      </c>
      <c r="H55" s="23">
        <f>IF(E55="Yes",1,0)</f>
      </c>
    </row>
    <row r="56" spans="1:8" x14ac:dyDescent="0.25">
      <c r="A56" s="12" t="s">
        <v>66</v>
      </c>
      <c r="B56" s="17">
        <f>IFERROR(INDEX('Training Plan'!$B$4:$B$9,MATCH($A56,'Training Plan'!$A$4:$A$9,0)),"(unknown program)")</f>
      </c>
      <c r="C56" s="14" t="s">
        <v>177</v>
      </c>
      <c r="D56" s="13" t="s">
        <v>60</v>
      </c>
      <c r="E56" s="12" t="s">
        <v>48</v>
      </c>
      <c r="F56" s="22">
        <v>1</v>
      </c>
      <c r="G56" s="12" t="s">
        <v>48</v>
      </c>
      <c r="H56" s="23">
        <f>IF(E56="Yes",1,0)</f>
      </c>
    </row>
    <row r="57" spans="1:8" x14ac:dyDescent="0.25">
      <c r="A57" s="12" t="s">
        <v>66</v>
      </c>
      <c r="B57" s="17">
        <f>IFERROR(INDEX('Training Plan'!$B$4:$B$9,MATCH($A57,'Training Plan'!$A$4:$A$9,0)),"(unknown program)")</f>
      </c>
      <c r="C57" s="14" t="s">
        <v>178</v>
      </c>
      <c r="D57" s="13" t="s">
        <v>60</v>
      </c>
      <c r="E57" s="12" t="s">
        <v>48</v>
      </c>
      <c r="F57" s="22">
        <v>1</v>
      </c>
      <c r="G57" s="12" t="s">
        <v>48</v>
      </c>
      <c r="H57" s="23">
        <f>IF(E57="Yes",1,0)</f>
      </c>
    </row>
    <row r="58" spans="1:8" x14ac:dyDescent="0.25">
      <c r="A58" s="12" t="s">
        <v>66</v>
      </c>
      <c r="B58" s="17">
        <f>IFERROR(INDEX('Training Plan'!$B$4:$B$9,MATCH($A58,'Training Plan'!$A$4:$A$9,0)),"(unknown program)")</f>
      </c>
      <c r="C58" s="14" t="s">
        <v>179</v>
      </c>
      <c r="D58" s="13" t="s">
        <v>60</v>
      </c>
      <c r="E58" s="12" t="s">
        <v>48</v>
      </c>
      <c r="F58" s="22">
        <v>1</v>
      </c>
      <c r="G58" s="12" t="s">
        <v>48</v>
      </c>
      <c r="H58" s="23">
        <f>IF(E58="Yes",1,0)</f>
      </c>
    </row>
    <row r="59" spans="1:8" x14ac:dyDescent="0.25">
      <c r="A59" s="12" t="s">
        <v>66</v>
      </c>
      <c r="B59" s="17">
        <f>IFERROR(INDEX('Training Plan'!$B$4:$B$9,MATCH($A59,'Training Plan'!$A$4:$A$9,0)),"(unknown program)")</f>
      </c>
      <c r="C59" s="14" t="s">
        <v>180</v>
      </c>
      <c r="D59" s="13" t="s">
        <v>60</v>
      </c>
      <c r="E59" s="12" t="s">
        <v>48</v>
      </c>
      <c r="F59" s="22">
        <v>1</v>
      </c>
      <c r="G59" s="12" t="s">
        <v>48</v>
      </c>
      <c r="H59" s="23">
        <f>IF(E59="Yes",1,0)</f>
      </c>
    </row>
    <row r="60" spans="1:8" x14ac:dyDescent="0.25">
      <c r="A60" s="12" t="s">
        <v>66</v>
      </c>
      <c r="B60" s="17">
        <f>IFERROR(INDEX('Training Plan'!$B$4:$B$9,MATCH($A60,'Training Plan'!$A$4:$A$9,0)),"(unknown program)")</f>
      </c>
      <c r="C60" s="14" t="s">
        <v>181</v>
      </c>
      <c r="D60" s="13" t="s">
        <v>60</v>
      </c>
      <c r="E60" s="12" t="s">
        <v>48</v>
      </c>
      <c r="F60" s="22">
        <v>1</v>
      </c>
      <c r="G60" s="12" t="s">
        <v>48</v>
      </c>
      <c r="H60" s="23">
        <f>IF(E60="Yes",1,0)</f>
      </c>
    </row>
    <row r="61" spans="1:8" x14ac:dyDescent="0.25">
      <c r="A61" s="12" t="s">
        <v>66</v>
      </c>
      <c r="B61" s="17">
        <f>IFERROR(INDEX('Training Plan'!$B$4:$B$9,MATCH($A61,'Training Plan'!$A$4:$A$9,0)),"(unknown program)")</f>
      </c>
      <c r="C61" s="14" t="s">
        <v>182</v>
      </c>
      <c r="D61" s="13" t="s">
        <v>60</v>
      </c>
      <c r="E61" s="12" t="s">
        <v>48</v>
      </c>
      <c r="F61" s="22">
        <v>1</v>
      </c>
      <c r="G61" s="12" t="s">
        <v>48</v>
      </c>
      <c r="H61" s="23">
        <f>IF(E61="Yes",1,0)</f>
      </c>
    </row>
    <row r="62" spans="1:8" x14ac:dyDescent="0.25">
      <c r="A62" s="12" t="s">
        <v>66</v>
      </c>
      <c r="B62" s="17">
        <f>IFERROR(INDEX('Training Plan'!$B$4:$B$9,MATCH($A62,'Training Plan'!$A$4:$A$9,0)),"(unknown program)")</f>
      </c>
      <c r="C62" s="14" t="s">
        <v>183</v>
      </c>
      <c r="D62" s="13" t="s">
        <v>60</v>
      </c>
      <c r="E62" s="12" t="s">
        <v>48</v>
      </c>
      <c r="F62" s="22">
        <v>1</v>
      </c>
      <c r="G62" s="12" t="s">
        <v>48</v>
      </c>
      <c r="H62" s="23">
        <f>IF(E62="Yes",1,0)</f>
      </c>
    </row>
    <row r="63" spans="1:8" x14ac:dyDescent="0.25">
      <c r="A63" s="12" t="s">
        <v>66</v>
      </c>
      <c r="B63" s="17">
        <f>IFERROR(INDEX('Training Plan'!$B$4:$B$9,MATCH($A63,'Training Plan'!$A$4:$A$9,0)),"(unknown program)")</f>
      </c>
      <c r="C63" s="14" t="s">
        <v>184</v>
      </c>
      <c r="D63" s="13" t="s">
        <v>60</v>
      </c>
      <c r="E63" s="12" t="s">
        <v>48</v>
      </c>
      <c r="F63" s="22">
        <v>1</v>
      </c>
      <c r="G63" s="12" t="s">
        <v>48</v>
      </c>
      <c r="H63" s="23">
        <f>IF(E63="Yes",1,0)</f>
      </c>
    </row>
    <row r="64" spans="1:8" x14ac:dyDescent="0.25">
      <c r="A64" s="12" t="s">
        <v>66</v>
      </c>
      <c r="B64" s="17">
        <f>IFERROR(INDEX('Training Plan'!$B$4:$B$9,MATCH($A64,'Training Plan'!$A$4:$A$9,0)),"(unknown program)")</f>
      </c>
      <c r="C64" s="14" t="s">
        <v>185</v>
      </c>
      <c r="D64" s="13" t="s">
        <v>60</v>
      </c>
      <c r="E64" s="12" t="s">
        <v>48</v>
      </c>
      <c r="F64" s="22">
        <v>1</v>
      </c>
      <c r="G64" s="12" t="s">
        <v>48</v>
      </c>
      <c r="H64" s="23">
        <f>IF(E64="Yes",1,0)</f>
      </c>
    </row>
    <row r="65" spans="1:8" x14ac:dyDescent="0.25">
      <c r="A65" s="12" t="s">
        <v>66</v>
      </c>
      <c r="B65" s="17">
        <f>IFERROR(INDEX('Training Plan'!$B$4:$B$9,MATCH($A65,'Training Plan'!$A$4:$A$9,0)),"(unknown program)")</f>
      </c>
      <c r="C65" s="14" t="s">
        <v>186</v>
      </c>
      <c r="D65" s="13" t="s">
        <v>60</v>
      </c>
      <c r="E65" s="12" t="s">
        <v>48</v>
      </c>
      <c r="F65" s="22">
        <v>1</v>
      </c>
      <c r="G65" s="12" t="s">
        <v>48</v>
      </c>
      <c r="H65" s="23">
        <f>IF(E65="Yes",1,0)</f>
      </c>
    </row>
    <row r="66" spans="1:8" x14ac:dyDescent="0.25">
      <c r="A66" s="12" t="s">
        <v>66</v>
      </c>
      <c r="B66" s="17">
        <f>IFERROR(INDEX('Training Plan'!$B$4:$B$9,MATCH($A66,'Training Plan'!$A$4:$A$9,0)),"(unknown program)")</f>
      </c>
      <c r="C66" s="14" t="s">
        <v>187</v>
      </c>
      <c r="D66" s="13" t="s">
        <v>60</v>
      </c>
      <c r="E66" s="12" t="s">
        <v>48</v>
      </c>
      <c r="F66" s="22">
        <v>1</v>
      </c>
      <c r="G66" s="12" t="s">
        <v>48</v>
      </c>
      <c r="H66" s="23">
        <f>IF(E66="Yes",1,0)</f>
      </c>
    </row>
    <row r="67" spans="1:8" x14ac:dyDescent="0.25">
      <c r="A67" s="12" t="s">
        <v>66</v>
      </c>
      <c r="B67" s="17">
        <f>IFERROR(INDEX('Training Plan'!$B$4:$B$9,MATCH($A67,'Training Plan'!$A$4:$A$9,0)),"(unknown program)")</f>
      </c>
      <c r="C67" s="14" t="s">
        <v>188</v>
      </c>
      <c r="D67" s="13" t="s">
        <v>60</v>
      </c>
      <c r="E67" s="12" t="s">
        <v>48</v>
      </c>
      <c r="F67" s="22">
        <v>1</v>
      </c>
      <c r="G67" s="12" t="s">
        <v>48</v>
      </c>
      <c r="H67" s="23">
        <f>IF(E67="Yes",1,0)</f>
      </c>
    </row>
    <row r="68" spans="1:8" x14ac:dyDescent="0.25">
      <c r="A68" s="12" t="s">
        <v>66</v>
      </c>
      <c r="B68" s="17">
        <f>IFERROR(INDEX('Training Plan'!$B$4:$B$9,MATCH($A68,'Training Plan'!$A$4:$A$9,0)),"(unknown program)")</f>
      </c>
      <c r="C68" s="14" t="s">
        <v>189</v>
      </c>
      <c r="D68" s="13" t="s">
        <v>60</v>
      </c>
      <c r="E68" s="12" t="s">
        <v>48</v>
      </c>
      <c r="F68" s="22">
        <v>1</v>
      </c>
      <c r="G68" s="12" t="s">
        <v>48</v>
      </c>
      <c r="H68" s="23">
        <f>IF(E68="Yes",1,0)</f>
      </c>
    </row>
    <row r="69" spans="1:8" x14ac:dyDescent="0.25">
      <c r="A69" s="12" t="s">
        <v>66</v>
      </c>
      <c r="B69" s="17">
        <f>IFERROR(INDEX('Training Plan'!$B$4:$B$9,MATCH($A69,'Training Plan'!$A$4:$A$9,0)),"(unknown program)")</f>
      </c>
      <c r="C69" s="14" t="s">
        <v>190</v>
      </c>
      <c r="D69" s="13" t="s">
        <v>60</v>
      </c>
      <c r="E69" s="12" t="s">
        <v>48</v>
      </c>
      <c r="F69" s="22">
        <v>1</v>
      </c>
      <c r="G69" s="12" t="s">
        <v>48</v>
      </c>
      <c r="H69" s="23">
        <f>IF(E69="Yes",1,0)</f>
      </c>
    </row>
    <row r="70" spans="1:8" x14ac:dyDescent="0.25">
      <c r="A70" s="12" t="s">
        <v>66</v>
      </c>
      <c r="B70" s="17">
        <f>IFERROR(INDEX('Training Plan'!$B$4:$B$9,MATCH($A70,'Training Plan'!$A$4:$A$9,0)),"(unknown program)")</f>
      </c>
      <c r="C70" s="14" t="s">
        <v>191</v>
      </c>
      <c r="D70" s="13" t="s">
        <v>60</v>
      </c>
      <c r="E70" s="12" t="s">
        <v>48</v>
      </c>
      <c r="F70" s="22">
        <v>1</v>
      </c>
      <c r="G70" s="12" t="s">
        <v>48</v>
      </c>
      <c r="H70" s="23">
        <f>IF(E70="Yes",1,0)</f>
      </c>
    </row>
    <row r="71" spans="1:8" x14ac:dyDescent="0.25">
      <c r="A71" s="12" t="s">
        <v>66</v>
      </c>
      <c r="B71" s="17">
        <f>IFERROR(INDEX('Training Plan'!$B$4:$B$9,MATCH($A71,'Training Plan'!$A$4:$A$9,0)),"(unknown program)")</f>
      </c>
      <c r="C71" s="14" t="s">
        <v>192</v>
      </c>
      <c r="D71" s="13" t="s">
        <v>60</v>
      </c>
      <c r="E71" s="12" t="s">
        <v>62</v>
      </c>
      <c r="F71" s="22">
        <v>0</v>
      </c>
      <c r="G71" s="12" t="s">
        <v>62</v>
      </c>
      <c r="H71" s="23">
        <f>IF(E71="Yes",1,0)</f>
      </c>
    </row>
    <row r="72" spans="1:8" x14ac:dyDescent="0.25">
      <c r="A72" s="12" t="s">
        <v>66</v>
      </c>
      <c r="B72" s="17">
        <f>IFERROR(INDEX('Training Plan'!$B$4:$B$9,MATCH($A72,'Training Plan'!$A$4:$A$9,0)),"(unknown program)")</f>
      </c>
      <c r="C72" s="14" t="s">
        <v>193</v>
      </c>
      <c r="D72" s="13" t="s">
        <v>60</v>
      </c>
      <c r="E72" s="12" t="s">
        <v>62</v>
      </c>
      <c r="F72" s="22">
        <v>0</v>
      </c>
      <c r="G72" s="12" t="s">
        <v>62</v>
      </c>
      <c r="H72" s="23">
        <f>IF(E72="Yes",1,0)</f>
      </c>
    </row>
  </sheetData>
  <mergeCells count="1">
    <mergeCell ref="A1:H1"/>
  </mergeCells>
  <dataValidations count="10">
    <dataValidation type="list" showErrorMessage="1" errorTitle="Invalid program ID" error="Choose one of: TRN-101, TRN-102, TRN-103, TRN-104, TRN-105, TRN-106" sqref="A10:A72">
      <formula1>"TRN-101,TRN-102,TRN-103,TRN-104,TRN-105,TRN-106"</formula1>
    </dataValidation>
    <dataValidation type="list" showErrorMessage="1" errorTitle="Invalid program ID" error="Choose one of: TRN-101, TRN-102, TRN-103, TRN-104, TRN-105, TRN-106" sqref="A4:A72">
      <formula1>"TRN-101,TRN-102,TRN-103,TRN-104,TRN-105,TRN-106"</formula1>
    </dataValidation>
    <dataValidation type="list" showErrorMessage="1" errorTitle="Invalid department" error="Choose one of: Sales, Operations, Customer Support, All Departments, Finance" sqref="D10:D72">
      <formula1>"Sales,Operations,Customer Support,All Departments,Finance"</formula1>
    </dataValidation>
    <dataValidation type="list" showErrorMessage="1" errorTitle="Invalid department" error="Choose one of: Sales, Operations, Customer Support, All Departments, Finance" sqref="D4:D72">
      <formula1>"Sales,Operations,Customer Support,All Departments,Finance"</formula1>
    </dataValidation>
    <dataValidation type="list" showErrorMessage="1" errorTitle="Invalid Yes/No value" error="Choose one of: Yes, No" sqref="E10:E72">
      <formula1>"Yes,No"</formula1>
    </dataValidation>
    <dataValidation type="list" showErrorMessage="1" errorTitle="Invalid Yes/No value" error="Choose one of: Yes, No" sqref="E4:E72">
      <formula1>"Yes,No"</formula1>
    </dataValidation>
    <dataValidation type="decimal" allowBlank="1" showErrorMessage="1" errorTitle="Invalid number" error="Enter a number between 0 and 1000" sqref="F10:F72">
      <formula1>0</formula1>
      <formula2>1000</formula2>
    </dataValidation>
    <dataValidation type="decimal" allowBlank="1" showErrorMessage="1" errorTitle="Invalid number" error="Enter a number between 0 and 1000" sqref="F4:F72">
      <formula1>0</formula1>
      <formula2>1000</formula2>
    </dataValidation>
    <dataValidation type="list" showErrorMessage="1" errorTitle="Invalid Yes/No value" error="Choose one of: Yes, No" sqref="G10:G72">
      <formula1>"Yes,No"</formula1>
    </dataValidation>
    <dataValidation type="list" showErrorMessage="1" errorTitle="Invalid Yes/No value" error="Choose one of: Yes, No" sqref="G4:G72">
      <formula1>"Yes,No"</formula1>
    </dataValidation>
  </dataValidations>
  <pageMargins left="0.7" right="0.7" top="0.75" bottom="0.75" header="0.3" footer="0.3"/>
  <pageSetup orientation="portrait" horizontalDpi="4294967295" verticalDpi="4294967295" scale="100" fitToWidth="1" fitToHeight="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workbookViewId="0">
      <pane ySplit="3" topLeftCell="A4" activePane="bottomLeft" state="frozen"/>
      <selection pane="bottomLeft"/>
    </sheetView>
  </sheetViews>
  <sheetFormatPr defaultRowHeight="15" outlineLevelRow="0" outlineLevelCol="0" x14ac:dyDescent="55"/>
  <cols>
    <col min="1" max="1" width="14" customWidth="1"/>
    <col min="2" max="2" width="30" customWidth="1"/>
    <col min="3" max="3" width="32" customWidth="1"/>
    <col min="4" max="4" width="15" customWidth="1"/>
    <col min="5" max="5" width="18" customWidth="1"/>
    <col min="6" max="6" width="16" customWidth="1"/>
    <col min="7" max="7" width="14" customWidth="1"/>
    <col min="8" max="8" width="16" customWidth="1"/>
    <col min="9" max="9" width="13" customWidth="1"/>
    <col min="10" max="10" width="16" customWidth="1"/>
    <col min="11" max="11" width="42" customWidth="1"/>
  </cols>
  <sheetData>
    <row r="1" ht="30" customHeight="1" spans="1:11" x14ac:dyDescent="0.25">
      <c r="A1" s="2" t="s">
        <v>194</v>
      </c>
      <c r="B1" s="2"/>
      <c r="C1" s="2"/>
      <c r="D1" s="2"/>
      <c r="E1" s="2"/>
      <c r="F1" s="2"/>
      <c r="G1" s="2"/>
      <c r="H1" s="2"/>
      <c r="I1" s="2"/>
      <c r="J1" s="2"/>
      <c r="K1" s="2"/>
    </row>
    <row r="2" spans="2:11" x14ac:dyDescent="0.25">
      <c r="B2" s="2"/>
      <c r="C2" s="2"/>
      <c r="K2" s="2"/>
    </row>
    <row r="3" ht="30" customHeight="1" spans="1:11" x14ac:dyDescent="0.25">
      <c r="A3" s="11" t="s">
        <v>33</v>
      </c>
      <c r="B3" s="11" t="s">
        <v>34</v>
      </c>
      <c r="C3" s="11" t="s">
        <v>195</v>
      </c>
      <c r="D3" s="11" t="s">
        <v>196</v>
      </c>
      <c r="E3" s="11" t="s">
        <v>197</v>
      </c>
      <c r="F3" s="11" t="s">
        <v>198</v>
      </c>
      <c r="G3" s="11" t="s">
        <v>199</v>
      </c>
      <c r="H3" s="11" t="s">
        <v>200</v>
      </c>
      <c r="I3" s="11" t="s">
        <v>201</v>
      </c>
      <c r="J3" s="11" t="s">
        <v>202</v>
      </c>
      <c r="K3" s="11" t="s">
        <v>76</v>
      </c>
    </row>
    <row r="4" ht="30" customHeight="1" spans="1:11" x14ac:dyDescent="0.25">
      <c r="A4" s="12" t="s">
        <v>44</v>
      </c>
      <c r="B4" s="17">
        <f>IFERROR(INDEX('Training Plan'!$B$4:$B$9,MATCH($A4,'Training Plan'!$A$4:$A$9,0)),"(unknown program)")</f>
      </c>
      <c r="C4" s="19" t="s">
        <v>203</v>
      </c>
      <c r="D4" s="18">
        <v>42</v>
      </c>
      <c r="E4" s="18">
        <v>55</v>
      </c>
      <c r="F4" s="24">
        <f>ABS(E4-D4)</f>
      </c>
      <c r="G4" s="20">
        <v>2000</v>
      </c>
      <c r="H4" s="21">
        <f>F4*G4</f>
      </c>
      <c r="I4" s="25">
        <v>0.9</v>
      </c>
      <c r="J4" s="21">
        <f>H4*I4</f>
      </c>
      <c r="K4" s="19" t="s">
        <v>204</v>
      </c>
    </row>
    <row r="5" ht="30" customHeight="1" spans="1:11" x14ac:dyDescent="0.25">
      <c r="A5" s="12" t="s">
        <v>50</v>
      </c>
      <c r="B5" s="17">
        <f>IFERROR(INDEX('Training Plan'!$B$4:$B$9,MATCH($A5,'Training Plan'!$A$4:$A$9,0)),"(unknown program)")</f>
      </c>
      <c r="C5" s="19" t="s">
        <v>205</v>
      </c>
      <c r="D5" s="18">
        <v>9</v>
      </c>
      <c r="E5" s="18">
        <v>5</v>
      </c>
      <c r="F5" s="24">
        <f>ABS(E5-D5)</f>
      </c>
      <c r="G5" s="20">
        <v>2100</v>
      </c>
      <c r="H5" s="21">
        <f>F5*G5</f>
      </c>
      <c r="I5" s="25">
        <v>0.85</v>
      </c>
      <c r="J5" s="21">
        <f>H5*I5</f>
      </c>
      <c r="K5" s="19" t="s">
        <v>206</v>
      </c>
    </row>
    <row r="6" ht="30" customHeight="1" spans="1:11" x14ac:dyDescent="0.25">
      <c r="A6" s="12" t="s">
        <v>54</v>
      </c>
      <c r="B6" s="17">
        <f>IFERROR(INDEX('Training Plan'!$B$4:$B$9,MATCH($A6,'Training Plan'!$A$4:$A$9,0)),"(unknown program)")</f>
      </c>
      <c r="C6" s="19" t="s">
        <v>207</v>
      </c>
      <c r="D6" s="18">
        <v>31</v>
      </c>
      <c r="E6" s="18">
        <v>22</v>
      </c>
      <c r="F6" s="24">
        <f>ABS(E6-D6)</f>
      </c>
      <c r="G6" s="20">
        <v>1300</v>
      </c>
      <c r="H6" s="21">
        <f>F6*G6</f>
      </c>
      <c r="I6" s="25">
        <v>0.8</v>
      </c>
      <c r="J6" s="21">
        <f>H6*I6</f>
      </c>
      <c r="K6" s="19" t="s">
        <v>208</v>
      </c>
    </row>
    <row r="7" ht="30" customHeight="1" spans="1:11" x14ac:dyDescent="0.25">
      <c r="A7" s="12" t="s">
        <v>58</v>
      </c>
      <c r="B7" s="17">
        <f>IFERROR(INDEX('Training Plan'!$B$4:$B$9,MATCH($A7,'Training Plan'!$A$4:$A$9,0)),"(unknown program)")</f>
      </c>
      <c r="C7" s="19" t="s">
        <v>209</v>
      </c>
      <c r="D7" s="18">
        <v>118</v>
      </c>
      <c r="E7" s="18">
        <v>86</v>
      </c>
      <c r="F7" s="24">
        <f>ABS(E7-D7)</f>
      </c>
      <c r="G7" s="20">
        <v>450</v>
      </c>
      <c r="H7" s="21">
        <f>F7*G7</f>
      </c>
      <c r="I7" s="25">
        <v>0.75</v>
      </c>
      <c r="J7" s="21">
        <f>H7*I7</f>
      </c>
      <c r="K7" s="19" t="s">
        <v>210</v>
      </c>
    </row>
    <row r="8" ht="30" customHeight="1" spans="1:11" x14ac:dyDescent="0.25">
      <c r="A8" s="12" t="s">
        <v>63</v>
      </c>
      <c r="B8" s="17">
        <f>IFERROR(INDEX('Training Plan'!$B$4:$B$9,MATCH($A8,'Training Plan'!$A$4:$A$9,0)),"(unknown program)")</f>
      </c>
      <c r="C8" s="19" t="s">
        <v>211</v>
      </c>
      <c r="D8" s="18">
        <v>26</v>
      </c>
      <c r="E8" s="18">
        <v>14</v>
      </c>
      <c r="F8" s="24">
        <f>ABS(E8-D8)</f>
      </c>
      <c r="G8" s="20">
        <v>650</v>
      </c>
      <c r="H8" s="21">
        <f>F8*G8</f>
      </c>
      <c r="I8" s="25">
        <v>0.9</v>
      </c>
      <c r="J8" s="21">
        <f>H8*I8</f>
      </c>
      <c r="K8" s="19" t="s">
        <v>212</v>
      </c>
    </row>
    <row r="9" ht="30" customHeight="1" spans="1:11" x14ac:dyDescent="0.25">
      <c r="A9" s="12" t="s">
        <v>66</v>
      </c>
      <c r="B9" s="17">
        <f>IFERROR(INDEX('Training Plan'!$B$4:$B$9,MATCH($A9,'Training Plan'!$A$4:$A$9,0)),"(unknown program)")</f>
      </c>
      <c r="C9" s="19" t="s">
        <v>213</v>
      </c>
      <c r="D9" s="18">
        <v>7</v>
      </c>
      <c r="E9" s="18">
        <v>2</v>
      </c>
      <c r="F9" s="24">
        <f>ABS(E9-D9)</f>
      </c>
      <c r="G9" s="20">
        <v>950</v>
      </c>
      <c r="H9" s="21">
        <f>F9*G9</f>
      </c>
      <c r="I9" s="25">
        <v>0.85</v>
      </c>
      <c r="J9" s="21">
        <f>H9*I9</f>
      </c>
      <c r="K9" s="19" t="s">
        <v>214</v>
      </c>
    </row>
  </sheetData>
  <mergeCells count="1">
    <mergeCell ref="A1:K1"/>
  </mergeCells>
  <dataValidations count="4">
    <dataValidation type="list" showErrorMessage="1" errorTitle="Invalid program ID" error="Choose one of: TRN-101, TRN-102, TRN-103, TRN-104, TRN-105, TRN-106" sqref="A4:A9">
      <formula1>"TRN-101,TRN-102,TRN-103,TRN-104,TRN-105,TRN-106"</formula1>
    </dataValidation>
    <dataValidation type="decimal" allowBlank="1" showErrorMessage="1" errorTitle="Invalid number" error="Enter a number between 0 and 1000000" sqref="D4:E9">
      <formula1>0</formula1>
      <formula2>1000000</formula2>
    </dataValidation>
    <dataValidation type="decimal" allowBlank="1" showErrorMessage="1" errorTitle="Invalid number" error="Enter a number between 0 and 1000000" sqref="G4:G9">
      <formula1>0</formula1>
      <formula2>1000000</formula2>
    </dataValidation>
    <dataValidation type="decimal" allowBlank="1" showErrorMessage="1" errorTitle="Invalid number" error="Enter a number between 0 and 1" sqref="I4:I9">
      <formula1>0</formula1>
      <formula2>1</formula2>
    </dataValidation>
  </dataValidations>
  <pageMargins left="0.7" right="0.7" top="0.75" bottom="0.75" header="0.3" footer="0.3"/>
  <pageSetup orientation="portrait" horizontalDpi="4294967295" verticalDpi="4294967295" scale="100" fitToWidth="1" fitToHeigh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3"/>
  <sheetViews>
    <sheetView workbookViewId="0" showGridLines="0">
      <pane ySplit="5" topLeftCell="A6" activePane="bottomLeft" state="frozen"/>
      <selection pane="bottomLeft"/>
    </sheetView>
  </sheetViews>
  <sheetFormatPr defaultRowHeight="15" outlineLevelRow="0" outlineLevelCol="0" x14ac:dyDescent="55"/>
  <cols>
    <col min="1" max="1" width="14" customWidth="1"/>
    <col min="2" max="2" width="30" customWidth="1"/>
    <col min="3" max="3" width="18" customWidth="1"/>
    <col min="4" max="4" width="15" customWidth="1"/>
    <col min="5" max="5" width="12" customWidth="1"/>
    <col min="6" max="6" width="14" customWidth="1"/>
    <col min="7" max="7" width="15" customWidth="1"/>
    <col min="8" max="8" width="14" customWidth="1"/>
    <col min="9" max="10" width="15" customWidth="1"/>
    <col min="11" max="11" width="16" customWidth="1"/>
    <col min="12" max="12" width="15" customWidth="1"/>
    <col min="13" max="13" width="12" customWidth="1"/>
    <col min="14" max="14" width="18" customWidth="1"/>
  </cols>
  <sheetData>
    <row r="1" spans="1:14" x14ac:dyDescent="0.25">
      <c r="A1" s="1" t="s">
        <v>215</v>
      </c>
      <c r="B1" s="1"/>
      <c r="C1" s="1"/>
      <c r="D1" s="1"/>
      <c r="E1" s="1"/>
      <c r="F1" s="1"/>
      <c r="G1" s="1"/>
      <c r="H1" s="1"/>
      <c r="I1" s="1"/>
      <c r="J1" s="1"/>
      <c r="K1" s="1"/>
      <c r="L1" s="1"/>
      <c r="M1" s="1"/>
      <c r="N1" s="1"/>
    </row>
    <row r="2" spans="2:14" x14ac:dyDescent="0.25">
      <c r="B2" s="2"/>
      <c r="C2" s="2"/>
      <c r="N2" s="2"/>
    </row>
    <row r="3" ht="30" customHeight="1" spans="1:14" x14ac:dyDescent="0.25">
      <c r="A3" s="2" t="s">
        <v>216</v>
      </c>
      <c r="B3" s="2"/>
      <c r="C3" s="2"/>
      <c r="D3" s="2"/>
      <c r="E3" s="2"/>
      <c r="F3" s="2"/>
      <c r="G3" s="2"/>
      <c r="H3" s="2"/>
      <c r="I3" s="2"/>
      <c r="J3" s="2"/>
      <c r="K3" s="2"/>
      <c r="L3" s="2"/>
      <c r="M3" s="2"/>
      <c r="N3" s="2"/>
    </row>
    <row r="4" spans="2:14" x14ac:dyDescent="0.25">
      <c r="B4" s="2"/>
      <c r="C4" s="2"/>
      <c r="N4" s="2"/>
    </row>
    <row r="5" ht="30" customHeight="1" spans="1:14" x14ac:dyDescent="0.25">
      <c r="A5" s="11" t="s">
        <v>33</v>
      </c>
      <c r="B5" s="11" t="s">
        <v>34</v>
      </c>
      <c r="C5" s="11" t="s">
        <v>35</v>
      </c>
      <c r="D5" s="11" t="s">
        <v>40</v>
      </c>
      <c r="E5" s="11" t="s">
        <v>121</v>
      </c>
      <c r="F5" s="11" t="s">
        <v>217</v>
      </c>
      <c r="G5" s="11" t="s">
        <v>42</v>
      </c>
      <c r="H5" s="11" t="s">
        <v>218</v>
      </c>
      <c r="I5" s="11" t="s">
        <v>75</v>
      </c>
      <c r="J5" s="11" t="s">
        <v>219</v>
      </c>
      <c r="K5" s="11" t="s">
        <v>202</v>
      </c>
      <c r="L5" s="11" t="s">
        <v>220</v>
      </c>
      <c r="M5" s="11" t="s">
        <v>221</v>
      </c>
      <c r="N5" s="11" t="s">
        <v>222</v>
      </c>
    </row>
    <row r="6" spans="1:14" x14ac:dyDescent="0.25">
      <c r="A6" s="12" t="s">
        <v>44</v>
      </c>
      <c r="B6" s="26">
        <f>IFERROR(INDEX('Training Plan'!$B$4:$B$9,MATCH($A6,'Training Plan'!$A$4:$A$9,0)),"(unknown program)")</f>
      </c>
      <c r="C6" s="26">
        <f>IFERROR(INDEX('Training Plan'!$C$4:$C$9,MATCH($A6,'Training Plan'!$A$4:$A$9,0)),"(unknown department)")</f>
      </c>
      <c r="D6" s="23">
        <f>IFERROR(INDEX('Training Plan'!$H$4:$H$9,MATCH($A6,'Training Plan'!$A$4:$A$9,0)),0)</f>
      </c>
      <c r="E6" s="23">
        <f>SUMIFS(Attendance!$H$4:$H$72,Attendance!$A$4:$A$72,$A6,Attendance!$E$4:$E$72,"Yes")</f>
      </c>
      <c r="F6" s="27">
        <f>IFERROR(E6/D6,0)</f>
      </c>
      <c r="G6" s="28">
        <f>IFERROR(INDEX('Training Plan'!$J$4:$J$9,MATCH($A6,'Training Plan'!$A$4:$A$9,0)),0)</f>
      </c>
      <c r="H6" s="28">
        <f>SUMIFS(Costs!$F$4:$F$20,Costs!$A$4:$A$20,$A6)</f>
      </c>
      <c r="I6" s="28">
        <f>H6-G6</f>
      </c>
      <c r="J6" s="23">
        <f>SUMIFS(Attendance!$F$4:$F$72,Attendance!$A$4:$A$72,$A6,Attendance!$E$4:$E$72,"Yes")</f>
      </c>
      <c r="K6" s="28">
        <f>SUMIFS(Outcomes!$J$4:$J$9,Outcomes!$A$4:$A$9,$A6)</f>
      </c>
      <c r="L6" s="29">
        <f>K6-H6</f>
      </c>
      <c r="M6" s="30">
        <f>IFERROR(L6/H6,0)</f>
      </c>
      <c r="N6" s="31">
        <f>IF(F6&lt;0.8,"Attendance Review",IF(M6&lt;0,"ROI Review","OK"))</f>
      </c>
    </row>
    <row r="7" spans="1:14" x14ac:dyDescent="0.25">
      <c r="A7" s="12" t="s">
        <v>50</v>
      </c>
      <c r="B7" s="26">
        <f>IFERROR(INDEX('Training Plan'!$B$4:$B$9,MATCH($A7,'Training Plan'!$A$4:$A$9,0)),"(unknown program)")</f>
      </c>
      <c r="C7" s="26">
        <f>IFERROR(INDEX('Training Plan'!$C$4:$C$9,MATCH($A7,'Training Plan'!$A$4:$A$9,0)),"(unknown department)")</f>
      </c>
      <c r="D7" s="23">
        <f>IFERROR(INDEX('Training Plan'!$H$4:$H$9,MATCH($A7,'Training Plan'!$A$4:$A$9,0)),0)</f>
      </c>
      <c r="E7" s="23">
        <f>SUMIFS(Attendance!$H$4:$H$72,Attendance!$A$4:$A$72,$A7,Attendance!$E$4:$E$72,"Yes")</f>
      </c>
      <c r="F7" s="27">
        <f>IFERROR(E7/D7,0)</f>
      </c>
      <c r="G7" s="28">
        <f>IFERROR(INDEX('Training Plan'!$J$4:$J$9,MATCH($A7,'Training Plan'!$A$4:$A$9,0)),0)</f>
      </c>
      <c r="H7" s="28">
        <f>SUMIFS(Costs!$F$4:$F$20,Costs!$A$4:$A$20,$A7)</f>
      </c>
      <c r="I7" s="28">
        <f>H7-G7</f>
      </c>
      <c r="J7" s="23">
        <f>SUMIFS(Attendance!$F$4:$F$72,Attendance!$A$4:$A$72,$A7,Attendance!$E$4:$E$72,"Yes")</f>
      </c>
      <c r="K7" s="28">
        <f>SUMIFS(Outcomes!$J$4:$J$9,Outcomes!$A$4:$A$9,$A7)</f>
      </c>
      <c r="L7" s="29">
        <f>K7-H7</f>
      </c>
      <c r="M7" s="30">
        <f>IFERROR(L7/H7,0)</f>
      </c>
      <c r="N7" s="31">
        <f>IF(F7&lt;0.8,"Attendance Review",IF(M7&lt;0,"ROI Review","OK"))</f>
      </c>
    </row>
    <row r="8" spans="1:14" x14ac:dyDescent="0.25">
      <c r="A8" s="12" t="s">
        <v>54</v>
      </c>
      <c r="B8" s="26">
        <f>IFERROR(INDEX('Training Plan'!$B$4:$B$9,MATCH($A8,'Training Plan'!$A$4:$A$9,0)),"(unknown program)")</f>
      </c>
      <c r="C8" s="26">
        <f>IFERROR(INDEX('Training Plan'!$C$4:$C$9,MATCH($A8,'Training Plan'!$A$4:$A$9,0)),"(unknown department)")</f>
      </c>
      <c r="D8" s="23">
        <f>IFERROR(INDEX('Training Plan'!$H$4:$H$9,MATCH($A8,'Training Plan'!$A$4:$A$9,0)),0)</f>
      </c>
      <c r="E8" s="23">
        <f>SUMIFS(Attendance!$H$4:$H$72,Attendance!$A$4:$A$72,$A8,Attendance!$E$4:$E$72,"Yes")</f>
      </c>
      <c r="F8" s="27">
        <f>IFERROR(E8/D8,0)</f>
      </c>
      <c r="G8" s="28">
        <f>IFERROR(INDEX('Training Plan'!$J$4:$J$9,MATCH($A8,'Training Plan'!$A$4:$A$9,0)),0)</f>
      </c>
      <c r="H8" s="28">
        <f>SUMIFS(Costs!$F$4:$F$20,Costs!$A$4:$A$20,$A8)</f>
      </c>
      <c r="I8" s="28">
        <f>H8-G8</f>
      </c>
      <c r="J8" s="23">
        <f>SUMIFS(Attendance!$F$4:$F$72,Attendance!$A$4:$A$72,$A8,Attendance!$E$4:$E$72,"Yes")</f>
      </c>
      <c r="K8" s="28">
        <f>SUMIFS(Outcomes!$J$4:$J$9,Outcomes!$A$4:$A$9,$A8)</f>
      </c>
      <c r="L8" s="29">
        <f>K8-H8</f>
      </c>
      <c r="M8" s="30">
        <f>IFERROR(L8/H8,0)</f>
      </c>
      <c r="N8" s="31">
        <f>IF(F8&lt;0.8,"Attendance Review",IF(M8&lt;0,"ROI Review","OK"))</f>
      </c>
    </row>
    <row r="9" spans="1:14" x14ac:dyDescent="0.25">
      <c r="A9" s="12" t="s">
        <v>58</v>
      </c>
      <c r="B9" s="26">
        <f>IFERROR(INDEX('Training Plan'!$B$4:$B$9,MATCH($A9,'Training Plan'!$A$4:$A$9,0)),"(unknown program)")</f>
      </c>
      <c r="C9" s="26">
        <f>IFERROR(INDEX('Training Plan'!$C$4:$C$9,MATCH($A9,'Training Plan'!$A$4:$A$9,0)),"(unknown department)")</f>
      </c>
      <c r="D9" s="23">
        <f>IFERROR(INDEX('Training Plan'!$H$4:$H$9,MATCH($A9,'Training Plan'!$A$4:$A$9,0)),0)</f>
      </c>
      <c r="E9" s="23">
        <f>SUMIFS(Attendance!$H$4:$H$72,Attendance!$A$4:$A$72,$A9,Attendance!$E$4:$E$72,"Yes")</f>
      </c>
      <c r="F9" s="27">
        <f>IFERROR(E9/D9,0)</f>
      </c>
      <c r="G9" s="28">
        <f>IFERROR(INDEX('Training Plan'!$J$4:$J$9,MATCH($A9,'Training Plan'!$A$4:$A$9,0)),0)</f>
      </c>
      <c r="H9" s="28">
        <f>SUMIFS(Costs!$F$4:$F$20,Costs!$A$4:$A$20,$A9)</f>
      </c>
      <c r="I9" s="28">
        <f>H9-G9</f>
      </c>
      <c r="J9" s="23">
        <f>SUMIFS(Attendance!$F$4:$F$72,Attendance!$A$4:$A$72,$A9,Attendance!$E$4:$E$72,"Yes")</f>
      </c>
      <c r="K9" s="28">
        <f>SUMIFS(Outcomes!$J$4:$J$9,Outcomes!$A$4:$A$9,$A9)</f>
      </c>
      <c r="L9" s="29">
        <f>K9-H9</f>
      </c>
      <c r="M9" s="30">
        <f>IFERROR(L9/H9,0)</f>
      </c>
      <c r="N9" s="31">
        <f>IF(F9&lt;0.8,"Attendance Review",IF(M9&lt;0,"ROI Review","OK"))</f>
      </c>
    </row>
    <row r="10" spans="1:14" x14ac:dyDescent="0.25">
      <c r="A10" s="12" t="s">
        <v>63</v>
      </c>
      <c r="B10" s="26">
        <f>IFERROR(INDEX('Training Plan'!$B$4:$B$9,MATCH($A10,'Training Plan'!$A$4:$A$9,0)),"(unknown program)")</f>
      </c>
      <c r="C10" s="26">
        <f>IFERROR(INDEX('Training Plan'!$C$4:$C$9,MATCH($A10,'Training Plan'!$A$4:$A$9,0)),"(unknown department)")</f>
      </c>
      <c r="D10" s="23">
        <f>IFERROR(INDEX('Training Plan'!$H$4:$H$9,MATCH($A10,'Training Plan'!$A$4:$A$9,0)),0)</f>
      </c>
      <c r="E10" s="23">
        <f>SUMIFS(Attendance!$H$4:$H$72,Attendance!$A$4:$A$72,$A10,Attendance!$E$4:$E$72,"Yes")</f>
      </c>
      <c r="F10" s="27">
        <f>IFERROR(E10/D10,0)</f>
      </c>
      <c r="G10" s="28">
        <f>IFERROR(INDEX('Training Plan'!$J$4:$J$9,MATCH($A10,'Training Plan'!$A$4:$A$9,0)),0)</f>
      </c>
      <c r="H10" s="28">
        <f>SUMIFS(Costs!$F$4:$F$20,Costs!$A$4:$A$20,$A10)</f>
      </c>
      <c r="I10" s="28">
        <f>H10-G10</f>
      </c>
      <c r="J10" s="23">
        <f>SUMIFS(Attendance!$F$4:$F$72,Attendance!$A$4:$A$72,$A10,Attendance!$E$4:$E$72,"Yes")</f>
      </c>
      <c r="K10" s="28">
        <f>SUMIFS(Outcomes!$J$4:$J$9,Outcomes!$A$4:$A$9,$A10)</f>
      </c>
      <c r="L10" s="29">
        <f>K10-H10</f>
      </c>
      <c r="M10" s="30">
        <f>IFERROR(L10/H10,0)</f>
      </c>
      <c r="N10" s="31">
        <f>IF(F10&lt;0.8,"Attendance Review",IF(M10&lt;0,"ROI Review","OK"))</f>
      </c>
    </row>
    <row r="11" spans="1:14" x14ac:dyDescent="0.25">
      <c r="A11" s="12" t="s">
        <v>66</v>
      </c>
      <c r="B11" s="26">
        <f>IFERROR(INDEX('Training Plan'!$B$4:$B$9,MATCH($A11,'Training Plan'!$A$4:$A$9,0)),"(unknown program)")</f>
      </c>
      <c r="C11" s="26">
        <f>IFERROR(INDEX('Training Plan'!$C$4:$C$9,MATCH($A11,'Training Plan'!$A$4:$A$9,0)),"(unknown department)")</f>
      </c>
      <c r="D11" s="23">
        <f>IFERROR(INDEX('Training Plan'!$H$4:$H$9,MATCH($A11,'Training Plan'!$A$4:$A$9,0)),0)</f>
      </c>
      <c r="E11" s="23">
        <f>SUMIFS(Attendance!$H$4:$H$72,Attendance!$A$4:$A$72,$A11,Attendance!$E$4:$E$72,"Yes")</f>
      </c>
      <c r="F11" s="27">
        <f>IFERROR(E11/D11,0)</f>
      </c>
      <c r="G11" s="28">
        <f>IFERROR(INDEX('Training Plan'!$J$4:$J$9,MATCH($A11,'Training Plan'!$A$4:$A$9,0)),0)</f>
      </c>
      <c r="H11" s="28">
        <f>SUMIFS(Costs!$F$4:$F$20,Costs!$A$4:$A$20,$A11)</f>
      </c>
      <c r="I11" s="28">
        <f>H11-G11</f>
      </c>
      <c r="J11" s="23">
        <f>SUMIFS(Attendance!$F$4:$F$72,Attendance!$A$4:$A$72,$A11,Attendance!$E$4:$E$72,"Yes")</f>
      </c>
      <c r="K11" s="28">
        <f>SUMIFS(Outcomes!$J$4:$J$9,Outcomes!$A$4:$A$9,$A11)</f>
      </c>
      <c r="L11" s="29">
        <f>K11-H11</f>
      </c>
      <c r="M11" s="30">
        <f>IFERROR(L11/H11,0)</f>
      </c>
      <c r="N11" s="31">
        <f>IF(F11&lt;0.8,"Attendance Review",IF(M11&lt;0,"ROI Review","OK"))</f>
      </c>
    </row>
    <row r="12" spans="2:14" x14ac:dyDescent="0.25">
      <c r="B12" s="2"/>
      <c r="C12" s="2"/>
      <c r="N12" s="2"/>
    </row>
    <row r="13" spans="1:14" x14ac:dyDescent="0.25">
      <c r="A13" s="32" t="s">
        <v>223</v>
      </c>
      <c r="B13" s="2"/>
      <c r="C13" s="2"/>
      <c r="D13" s="33">
        <f>SUM(D6:D11)</f>
      </c>
      <c r="E13" s="33">
        <f>SUM(E6:E11)</f>
      </c>
      <c r="F13" s="34">
        <f>IFERROR(E13/D13,0)</f>
      </c>
      <c r="G13" s="35">
        <f>SUM(G6:G11)</f>
      </c>
      <c r="H13" s="35">
        <f>SUM(H6:H11)</f>
      </c>
      <c r="I13" s="35">
        <f>H13-G13</f>
      </c>
      <c r="J13" s="33">
        <f>SUM(J6:J11)</f>
      </c>
      <c r="K13" s="35">
        <f>SUM(K6:K11)</f>
      </c>
      <c r="L13" s="35">
        <f>K13-H13</f>
      </c>
      <c r="M13" s="34">
        <f>IFERROR(L13/H13,0)</f>
      </c>
      <c r="N13" s="2"/>
    </row>
    <row r="14" spans="2:14" x14ac:dyDescent="0.25">
      <c r="B14" s="2"/>
      <c r="C14" s="2"/>
      <c r="N14" s="2"/>
    </row>
    <row r="15" spans="2:14" x14ac:dyDescent="0.25">
      <c r="B15" s="2"/>
      <c r="C15" s="2"/>
      <c r="N15" s="2"/>
    </row>
    <row r="16" spans="1:14" x14ac:dyDescent="0.25">
      <c r="A16" s="3" t="s">
        <v>224</v>
      </c>
      <c r="B16" s="3"/>
      <c r="C16" s="3"/>
      <c r="D16" s="3"/>
      <c r="N16" s="2"/>
    </row>
    <row r="17" ht="30" customHeight="1" spans="1:14" x14ac:dyDescent="0.25">
      <c r="A17" s="11" t="s">
        <v>225</v>
      </c>
      <c r="B17" s="11" t="s">
        <v>226</v>
      </c>
      <c r="C17" s="11" t="s">
        <v>220</v>
      </c>
      <c r="N17" s="2"/>
    </row>
    <row r="18" ht="30" customHeight="1" spans="1:14" x14ac:dyDescent="0.25">
      <c r="A18" s="36">
        <v>1</v>
      </c>
      <c r="B18" s="37">
        <f>INDEX($B$6:$B$11,MATCH(C18,$L$6:$L$11,0))</f>
      </c>
      <c r="C18" s="38">
        <f>LARGE($L$6:$L$11,1)</f>
      </c>
      <c r="N18" s="2"/>
    </row>
    <row r="19" ht="30" customHeight="1" spans="1:14" x14ac:dyDescent="0.25">
      <c r="A19" s="36">
        <v>2</v>
      </c>
      <c r="B19" s="37">
        <f>INDEX($B$6:$B$11,MATCH(C19,$L$6:$L$11,0))</f>
      </c>
      <c r="C19" s="38">
        <f>LARGE($L$6:$L$11,2)</f>
      </c>
      <c r="N19" s="2"/>
    </row>
    <row r="20" ht="30" customHeight="1" spans="1:14" x14ac:dyDescent="0.25">
      <c r="A20" s="36">
        <v>3</v>
      </c>
      <c r="B20" s="37">
        <f>INDEX($B$6:$B$11,MATCH(C20,$L$6:$L$11,0))</f>
      </c>
      <c r="C20" s="38">
        <f>LARGE($L$6:$L$11,3)</f>
      </c>
      <c r="N20" s="2"/>
    </row>
    <row r="21" spans="2:14" x14ac:dyDescent="0.25">
      <c r="B21" s="2"/>
      <c r="C21" s="2"/>
      <c r="N21" s="2"/>
    </row>
    <row r="22" spans="2:14" x14ac:dyDescent="0.25">
      <c r="B22" s="2"/>
      <c r="C22" s="2"/>
      <c r="N22" s="2"/>
    </row>
    <row r="23" ht="30" customHeight="1" spans="1:14" x14ac:dyDescent="0.25">
      <c r="A23" s="39" t="s">
        <v>31</v>
      </c>
      <c r="B23" s="39"/>
      <c r="C23" s="39"/>
      <c r="D23" s="39"/>
      <c r="E23" s="39"/>
      <c r="F23" s="39"/>
      <c r="G23" s="39"/>
      <c r="H23" s="39"/>
      <c r="I23" s="39"/>
      <c r="J23" s="39"/>
      <c r="K23" s="39"/>
      <c r="L23" s="39"/>
      <c r="M23" s="39"/>
      <c r="N23" s="39"/>
    </row>
  </sheetData>
  <mergeCells count="4">
    <mergeCell ref="A1:N1"/>
    <mergeCell ref="A3:N3"/>
    <mergeCell ref="A16:D16"/>
    <mergeCell ref="A23:N23"/>
  </mergeCells>
  <dataValidations count="2">
    <dataValidation type="list" showErrorMessage="1" errorTitle="Invalid program ID" error="Choose one of: TRN-101, TRN-102, TRN-103, TRN-104, TRN-105, TRN-106" sqref="A10:A11">
      <formula1>"TRN-101,TRN-102,TRN-103,TRN-104,TRN-105,TRN-106"</formula1>
    </dataValidation>
    <dataValidation type="list" showErrorMessage="1" errorTitle="Invalid program ID" error="Choose one of: TRN-101, TRN-102, TRN-103, TRN-104, TRN-105, TRN-106" sqref="A6:A11">
      <formula1>"TRN-101,TRN-102,TRN-103,TRN-104,TRN-105,TRN-106"</formula1>
    </dataValidation>
  </dataValidations>
  <hyperlinks>
    <hyperlink ref="A23" r:id="rId1"/>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Training Plan</vt:lpstr>
      <vt:lpstr>Costs</vt:lpstr>
      <vt:lpstr>Attendance</vt:lpstr>
      <vt:lpstr>Outcomes</vt:lpstr>
      <vt:lpstr>ROI Summary</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Excel.TV</dc:creator>
  <dc:title/>
  <dc:subject/>
  <dc:description/>
  <cp:keywords/>
  <cp:category/>
  <cp:lastModifiedBy>Excel.TV template generator</cp:lastModifiedBy>
  <dcterms:created xsi:type="dcterms:W3CDTF">2026-07-29T14:05:37Z</dcterms:created>
  <dcterms:modified xsi:type="dcterms:W3CDTF">2026-07-29T14:05:37Z</dcterms:modified>
</cp:coreProperties>
</file>